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 activeTab="6"/>
  </bookViews>
  <sheets>
    <sheet name="งบฐานะ" sheetId="9" r:id="rId1"/>
    <sheet name="นโยบาย" sheetId="8" r:id="rId2"/>
    <sheet name="2" sheetId="28" r:id="rId3"/>
    <sheet name="3" sheetId="29" r:id="rId4"/>
    <sheet name="4" sheetId="30" r:id="rId5"/>
    <sheet name="5" sheetId="31" r:id="rId6"/>
    <sheet name="6" sheetId="32" r:id="rId7"/>
    <sheet name="หมายเหตุ7-8" sheetId="7" r:id="rId8"/>
    <sheet name="9" sheetId="34" r:id="rId9"/>
    <sheet name="10" sheetId="36" r:id="rId10"/>
    <sheet name="11" sheetId="35" r:id="rId11"/>
    <sheet name="12" sheetId="12" r:id="rId12"/>
    <sheet name="แนบท้าย" sheetId="13" r:id="rId13"/>
    <sheet name="จากรายรับ" sheetId="4" r:id="rId14"/>
    <sheet name="รายรับสะสม" sheetId="5" r:id="rId15"/>
    <sheet name="รายรับสะสมทุน" sheetId="6" r:id="rId16"/>
    <sheet name="บท" sheetId="14" r:id="rId17"/>
    <sheet name="รก" sheetId="15" r:id="rId18"/>
    <sheet name="ศึกษา" sheetId="16" r:id="rId19"/>
    <sheet name="สธ" sheetId="17" r:id="rId20"/>
    <sheet name="สังคม" sheetId="18" r:id="rId21"/>
    <sheet name="ช่าง" sheetId="19" r:id="rId22"/>
    <sheet name="เข้มแข็ง" sheetId="20" r:id="rId23"/>
    <sheet name="กีฬา" sheetId="21" r:id="rId24"/>
    <sheet name="เกษตร" sheetId="22" r:id="rId25"/>
    <sheet name="งบกลาง" sheetId="27" r:id="rId26"/>
    <sheet name="พาณิชย์" sheetId="23" r:id="rId27"/>
    <sheet name="รวม" sheetId="24" r:id="rId28"/>
    <sheet name="สะสม" sheetId="25" r:id="rId29"/>
    <sheet name="ทุนสะสม" sheetId="26" r:id="rId30"/>
  </sheets>
  <calcPr calcId="124519"/>
  <fileRecoveryPr autoRecover="0"/>
</workbook>
</file>

<file path=xl/calcChain.xml><?xml version="1.0" encoding="utf-8"?>
<calcChain xmlns="http://schemas.openxmlformats.org/spreadsheetml/2006/main">
  <c r="U20" i="24"/>
  <c r="H20"/>
  <c r="E12" i="22"/>
  <c r="F12"/>
  <c r="F5"/>
  <c r="F9" i="19"/>
  <c r="F14"/>
  <c r="G14"/>
  <c r="E14"/>
  <c r="H11"/>
  <c r="H12"/>
  <c r="H6"/>
  <c r="H7"/>
  <c r="H8"/>
  <c r="H9"/>
  <c r="H14" s="1"/>
  <c r="H10"/>
  <c r="H5"/>
  <c r="E5"/>
  <c r="E12" i="18"/>
  <c r="F12"/>
  <c r="G12"/>
  <c r="G6"/>
  <c r="G7"/>
  <c r="G9"/>
  <c r="G10"/>
  <c r="G5"/>
  <c r="E5"/>
  <c r="F17" i="14"/>
  <c r="G17"/>
  <c r="F12" i="15"/>
  <c r="E12"/>
  <c r="E13" i="16"/>
  <c r="E9" i="17"/>
  <c r="E6"/>
  <c r="F6" s="1"/>
  <c r="F9" s="1"/>
  <c r="H6" i="16"/>
  <c r="H7"/>
  <c r="H8"/>
  <c r="H9"/>
  <c r="H10"/>
  <c r="H11"/>
  <c r="H5"/>
  <c r="H13" s="1"/>
  <c r="E5"/>
  <c r="E6" i="15"/>
  <c r="G6"/>
  <c r="G12" s="1"/>
  <c r="G7"/>
  <c r="G8"/>
  <c r="G9"/>
  <c r="G10"/>
  <c r="G5"/>
  <c r="E5"/>
  <c r="H7" i="14"/>
  <c r="G5"/>
  <c r="H6"/>
  <c r="H8"/>
  <c r="H9"/>
  <c r="H10"/>
  <c r="H11"/>
  <c r="H12"/>
  <c r="H13"/>
  <c r="H14"/>
  <c r="H15"/>
  <c r="E11"/>
  <c r="H5"/>
  <c r="E17"/>
  <c r="E5"/>
  <c r="F30" i="13"/>
  <c r="D30"/>
  <c r="F56"/>
  <c r="E56"/>
  <c r="D56"/>
  <c r="P25" i="12"/>
  <c r="P24"/>
  <c r="O24"/>
  <c r="O25" s="1"/>
  <c r="P12"/>
  <c r="I24"/>
  <c r="I25" s="1"/>
  <c r="H17" i="14" l="1"/>
</calcChain>
</file>

<file path=xl/sharedStrings.xml><?xml version="1.0" encoding="utf-8"?>
<sst xmlns="http://schemas.openxmlformats.org/spreadsheetml/2006/main" count="1511" uniqueCount="362">
  <si>
    <t>เทศบาลตำบลเกาะเพชร</t>
  </si>
  <si>
    <t>รายงานรายจ่ายในการดำเนินงานที่จ่ายจากเงินรายรับตามแผนงานรวม</t>
  </si>
  <si>
    <t>ตั้งแต่วันที่ 1 ตุลาคม 2561 ถึงวันที่ 30 กันยายน 2562</t>
  </si>
  <si>
    <t>งบ</t>
  </si>
  <si>
    <t>หมวด</t>
  </si>
  <si>
    <t>แหล่งเงิน</t>
  </si>
  <si>
    <t xml:space="preserve">ประมาณการ
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</si>
  <si>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</si>
  <si>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</si>
  <si>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</si>
  <si>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</si>
  <si>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</si>
  <si>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</si>
  <si>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</si>
  <si>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แผนงานการศาสนาวัฒนธรรมและนันทนาการ
00260</t>
  </si>
  <si>
    <t>แผนงานการเกษตร
00320</t>
  </si>
  <si>
    <t>แผนงานการพาณิชย์
00330</t>
  </si>
  <si>
    <t>แผนงานงบกลาง
00410</t>
  </si>
  <si>
    <t>รวม</t>
  </si>
  <si>
    <t>รายจ่าย</t>
  </si>
  <si>
    <t>งบดำเนินงาน</t>
  </si>
  <si>
    <t>ค่าตอบแทน</t>
  </si>
  <si>
    <t>เงินงบประมาณ</t>
  </si>
  <si>
    <t>-</t>
  </si>
  <si>
    <t>ค่าใช้สอย</t>
  </si>
  <si>
    <t>เงินอุดหนุนระบุวัตถุประสงค์/เฉพาะกิจ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</si>
  <si>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</si>
  <si>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</si>
  <si>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</si>
  <si>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</si>
  <si>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</si>
  <si>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</si>
  <si>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</si>
  <si>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</si>
  <si>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</si>
  <si>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งบบุคลากร</t>
  </si>
  <si>
    <t>เงินเดือน (ฝ่ายการเมือง)</t>
  </si>
  <si>
    <t>เงินเดือน (ฝ่ายประจำ)</t>
  </si>
  <si>
    <t>งบกลาง</t>
  </si>
  <si>
    <t>รายงานรายจ่ายในการดำเนินงานที่จ่ายจากเงินสะสม</t>
  </si>
  <si>
    <t>ตั้งแต่วันที่ 1 ตุลาคม 2561 ถึง วันที่ 30 กันยายน 2562</t>
  </si>
  <si>
    <t>แผนงาน</t>
  </si>
  <si>
    <t>การรักษาความสงบภายใน
00120</t>
  </si>
  <si>
    <t>เคหะและชุมชน
00240</t>
  </si>
  <si>
    <t>รายงานรายจ่ายในการดำเนินงานที่จ่ายจากเงินทุนสำรองเงินสะสม</t>
  </si>
  <si>
    <t>การพาณิชย์
00330</t>
  </si>
  <si>
    <t>งบแสดงผลการดำเนินงานจ่ายจากเงินรายรับ</t>
  </si>
  <si>
    <t>รายการ/หมวด</t>
  </si>
  <si>
    <t>ประมาณการ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</si>
  <si>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</si>
  <si>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</si>
  <si>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รวมจ่าย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</si>
  <si>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</si>
  <si>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</si>
  <si>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</si>
  <si>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</si>
  <si>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</si>
  <si>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</si>
  <si>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</si>
  <si>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เงินอุดหนุนทั่วไป</t>
  </si>
  <si>
    <t>รวมรับ</t>
  </si>
  <si>
    <t>รายรับสูงกว่าหรือต่ำกว่ารายจ่าย</t>
  </si>
  <si>
    <t>งบแสดงผลการดำเนินงานจ่ายจากเงินรายรับและเงินสะสม</t>
  </si>
  <si>
    <t>รวมจ่ายจาก
เงินสะสม</t>
  </si>
  <si>
    <t xml:space="preserve">รวม </t>
  </si>
  <si>
    <t xml:space="preserve">                                (นางเสาวณี  อ่อนเกตุพล)                                                                                (นายณรงค์ ยิ้มสุด)                                                                                                    (นายเดชา แก้วเจริญ)</t>
  </si>
  <si>
    <t xml:space="preserve">                                   ผู้อำนวยการกองคลัง                                                                                          ปลัดเทศบาล                                                                                                 นายกเทศมนตรีตำบลเกาะเพชร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</si>
  <si>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</si>
  <si>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รวมจ่ายจาก
เงินทุนสำรองเงินสะสม</t>
  </si>
  <si>
    <t xml:space="preserve">                                                    (นางเสาวณี อ่อนเกตุพล)                                                                              (นายณรงค์ ยิ้มสุด)                                                                     (นายเดชา แก้วเจริญ)</t>
  </si>
  <si>
    <t xml:space="preserve">                                                       ผู้อำนวยการกองคลัง                                                                                     ปลัดเทศบาล                                                                 นายกเทศมนตรีตำบลเกาะเพชร</t>
  </si>
  <si>
    <t>หมายเหตุประกอบงบแสดงฐานะการเงิน</t>
  </si>
  <si>
    <t>สำหรับปี สิ้นสุดวันที่ 30 กันยายน 2562</t>
  </si>
  <si>
    <t>หมายเหตุ 7</t>
  </si>
  <si>
    <t>ลูกหนี้รายได้อื่นๆ</t>
  </si>
  <si>
    <t>ปี 2562</t>
  </si>
  <si>
    <t>ปี 2561</t>
  </si>
  <si>
    <t>ค่าน้ำประปา</t>
  </si>
  <si>
    <t>หมายเหตุ 8</t>
  </si>
  <si>
    <t>ลูกหนี้อื่นๆ</t>
  </si>
  <si>
    <t>ลูกหนี้เงินทุนเศรษฐกิจชุมชน</t>
  </si>
  <si>
    <t>ข้อมูลทั่วไป</t>
  </si>
  <si>
    <t>                         ตำบลเกาะเพชร มีทั้งหมด 9 หมู่บ้าน เดิมเป็นส่วนหนึ่งของตำบลหน้าสตน ต่อมาเมื่อปี พ.ศ.2523 กระทรวงมหาดไทยได้แยกออกจากตำบลหน้าสตน โดยนำชื่อตำบลมาจากวัดเกาะเพชร เดิมชื่อ วัดเกาะแค็ด (สันนิษฐานว่า มาจาก "กอแค็ด" ซึ่งเป็นต้นไม้ชนิดหนึ่งที่มีขึ้นอยู่มากในบริเวณนั้น) ต่อมาแผลงเป็นเกาะเพชรเทศบาลตำบลเกาะเพชร ได้ยกฐานะเป็นเทศบาลตำบล เมื่อวันที่ 25 กรกฎาคม 2551 ตามความในมาตรา42 แห่งพระราชบัญญัติสภาตำบลและองค์การบริหารส่วนตำบล พ.ศ.2537 และแก้ไขเพิ่มเติม(ฉบับที่ 5) พ.ศ.2546 และมาตรา 7 แห่งพระราชบัญญัติเทศบาล (ฉบับที่ 12) พ.ศ.2546 ซึ่งมีการกำหนดให้มีการเลือกตั้งนายกเทศมนตรีและสมาชิกสภาเทศบาล ครั้งแรกเมื่อ วันที่ 19 ตุลาคม 2551</t>
  </si>
  <si>
    <t>หมายเหตุ 1 สรุปนโยบายบัญชีที่สำคัญ</t>
  </si>
  <si>
    <t>1.1 หลักเกณฑ์ในการจัดทำงบแสดงฐานะการเงิน</t>
  </si>
  <si>
    <t>1.2 รายการเปิดเผยอื่นใด</t>
  </si>
  <si>
    <t>                         </t>
  </si>
  <si>
    <r>
      <t>            การบันทึกบัญชีเพื่อจัดทำงบแสดงฐานะการเงินเป็นไปตามเกณฑ์เงินสดและเกณฑ์คงค้าง
ตามประกาศกระทรวงมหาดไทยเรื่อง หลักเกณฑ์และวิธีปฏิบัติการบันทึกบัญชี การจัดทำ
ทะเบียน และรายงานการเงินขององค์กรปกครองส่วนท้องถิ่น ลงวันที่ 20 มีนาคม พ.ศ.2558
และที่แก้ไขเพิ่มเติม (ฉบับที่ 2) ลงวันที่ 21 มีนาคม 2561 และหนังสือสั่งการที่เกี่ยวข้อง</t>
    </r>
    <r>
      <rPr>
        <sz val="16"/>
        <rFont val="TH SarabunPSK"/>
        <family val="2"/>
      </rPr>
      <t xml:space="preserve">
 </t>
    </r>
  </si>
  <si>
    <t>งบแสดงฐานะการเงิน</t>
  </si>
  <si>
    <t>ณ วันที่ 30 กันยายน 2562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</si>
  <si>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</si>
  <si>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</si>
  <si>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</si>
  <si>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</si>
  <si>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      เงินสดและเงินฝากธนาคาร</t>
  </si>
  <si>
    <t>      เงินฝากกระทรวงการคลัง</t>
  </si>
  <si>
    <t>      เงินฝากกองทุน</t>
  </si>
  <si>
    <t>      ลูกหนี้ค่าภาษี</t>
  </si>
  <si>
    <t>      ลูกหนี้รายได้อื่นๆ</t>
  </si>
  <si>
    <t>      ลูกหนี้อื่นๆ</t>
  </si>
  <si>
    <t>      รวมสินทรัพย์หมุนเวียน</t>
  </si>
  <si>
    <t>สินทรัพย์ไม่หมุนเวียน</t>
  </si>
  <si>
    <t>      ทรัพย์สินเกิดจากเงินกู้</t>
  </si>
  <si>
    <t>      รวมสินทรัพย์ไม่หมุนเวียน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</si>
  <si>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</si>
  <si>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</si>
  <si>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</si>
  <si>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</si>
  <si>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      รายจ่ายค้างจ่าย</t>
  </si>
  <si>
    <t>      เงินรับฝาก</t>
  </si>
  <si>
    <t>      รวมหนี้สินหมุนเวียน</t>
  </si>
  <si>
    <t>หนี้สินไม่หมุนเวียน</t>
  </si>
  <si>
    <t>      เจ้าหนี้เงินกู้</t>
  </si>
  <si>
    <t>      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</si>
  <si>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</si>
  <si>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</si>
  <si>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</si>
  <si>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</si>
  <si>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</si>
  <si>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</si>
  <si>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 xml:space="preserve">         (นางเสาวณี  อ่อนเกตุพล)                               (นายณรงค์ ยิ้มสุด)                              (นายเดชา แก้วเจริญ)</t>
  </si>
  <si>
    <t xml:space="preserve">           ผู้อำนวยการกองคลัง                                      ปลัดเทศบาล                           นายกเทศมนตรีตำบลเกาะเพชร</t>
  </si>
  <si>
    <t>หมายเหตุ 12 เงินสะสม</t>
  </si>
  <si>
    <t xml:space="preserve">เงินสะสม 1 ตุลาคม </t>
  </si>
  <si>
    <t>รายรับจริงสูงกว่ารายจ่ายจริง</t>
  </si>
  <si>
    <t>หัก</t>
  </si>
  <si>
    <t>บวก</t>
  </si>
  <si>
    <t>รับคืนเงืนสะสม</t>
  </si>
  <si>
    <t>รายการปรับปรุงยอดเงินสะสมระหว่างปี</t>
  </si>
  <si>
    <t>จ่ายขาดเงินสะสม</t>
  </si>
  <si>
    <t xml:space="preserve">เงินสะสม 30 กันยายน </t>
  </si>
  <si>
    <t>เงินสะสม 30 กันยายน  ประกอบด้วย</t>
  </si>
  <si>
    <t>1.</t>
  </si>
  <si>
    <t>หุ้นในโรงพิมพ์อาสารักษาดินแดน</t>
  </si>
  <si>
    <t>2.</t>
  </si>
  <si>
    <t>เงินฝาก ก.ส.อ. หรือ ก.ส.ท.</t>
  </si>
  <si>
    <t>ลูกหนี้ค่าภาษี</t>
  </si>
  <si>
    <t>ทรัพย์สินเกิดจากเงินกู้ที่ชำระหนี้แล้ว 
(ผลต่างระหว่างทรัพย์สินเกิดจากเงินกู้และเจ้าหนี้เงินกู้)</t>
  </si>
  <si>
    <t>เงินสะสมที่สามารถนำไปใช้ได้</t>
  </si>
  <si>
    <t>และจะเบิกจ่ายในปีงบประมาณต่อไป ตามรายละเอียดแนบท้ายหมายเหตุ 12</t>
  </si>
  <si>
    <t/>
  </si>
  <si>
    <t>รายรับจริงสูงกว่ารายจ่ายจริงหลังหัก
เงินทุนสำรองเงินสะสม</t>
  </si>
  <si>
    <t>(3,341,000.14)</t>
  </si>
  <si>
    <t>(ผลต่างระหว่างทรัพย์สินเกิดจากเงินกู้และเจ้าหนี้เงินกู้)</t>
  </si>
  <si>
    <t>ทั้งนี้ได้รับอนุมัติให้จ่ายเงินสะสมที่อยู่ระหว่างดำเนินการจำนวน</t>
  </si>
  <si>
    <t>(2,728,313.00)</t>
  </si>
  <si>
    <t>2562</t>
  </si>
  <si>
    <t>สำหรับปี สิ้นสุดวันที่ 30  กันยายน 2562</t>
  </si>
  <si>
    <t>ประเภท</t>
  </si>
  <si>
    <t>โครงการ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</si>
  <si>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</si>
  <si>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</si>
  <si>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</si>
  <si>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</si>
  <si>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</si>
  <si>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ค่าก่อสร้างสิ่งสาธารณูปโภค</t>
  </si>
  <si>
    <t>ก่อสร้างถนนคอนกรีตเสริมเหล็กสายบางปราชญ์-บางโหนด</t>
  </si>
  <si>
    <t>ปรับปรุงยกระดับถนนสายถนนเขต หมู่ที่ 4</t>
  </si>
  <si>
    <t>ปรับปรุงซ่อมแซมระบบประปา หมู่ที่6</t>
  </si>
  <si>
    <t>ก่อสร้างหอถังระบบประปา หมู่ที่ 9</t>
  </si>
  <si>
    <t>ทิ้งหินป้องกันคลื่นกัดเซาะตามแนวชายฝั่งทะเล</t>
  </si>
  <si>
    <t>ปรับปรุงซ่อมแซมระบบประปา</t>
  </si>
  <si>
    <t>วางท่อระบายน้ำชนิดคอนกรีตเสริมเหล็กสายหน้ามัสยิด ม.6</t>
  </si>
  <si>
    <t>ครุภัณฑ์เกษตร</t>
  </si>
  <si>
    <t>จัดซื้อเครื่องสูบน้ำแบบจุ่มใต้น้ำ</t>
  </si>
  <si>
    <t>ซ่อมแซมท่อส่งน้ำสถานีสูบน้ำด้วยไฟฟ้าบ้านบางนบ ม.2</t>
  </si>
  <si>
    <t>ก่อสร้างถนนสายบางตน-เขตขนาบนาก ม.1</t>
  </si>
  <si>
    <t>ปรับปรุงสนามกีฬาหมู่4</t>
  </si>
  <si>
    <t>ก่อสร้างถนนเสริมเหล็กสายเลียบชายทะเลม.9</t>
  </si>
  <si>
    <t>ก่อสร้างถนนลูกรังพร้อมปรับปรุงภูมิทัศน์บริเวณสระเก็บน้ำบ้านบางปราชญ์ ม.7</t>
  </si>
  <si>
    <t>วางท่อระบายน้ำชนิดคอนกรีตเสริมเหล็ก สายบ่อคณฑี-บางคันธง ม.5</t>
  </si>
  <si>
    <t>ขุดลอกคลองระบายน้ำสายในทอน-หัวหรง ม.3</t>
  </si>
  <si>
    <t>ขุดลอกทางระบายน้ำสายหลังโรงเรียนบำรุงวิทยา ม.5</t>
  </si>
  <si>
    <t>ขุดลอกคลองระบายน้ำสายถนน ทช.นศ.4071-สระเก็บน้ำระบบประปา ม.3</t>
  </si>
  <si>
    <t>ก่อสร้างถนนคอนกรีตเสริมเหล็กสายวัดลาด-บางดิ่ง ม.3</t>
  </si>
  <si>
    <t>รายละเอียดแนบท้ายหมายเหตุ 12 เงินสะสม</t>
  </si>
  <si>
    <t>ช่วยเหลือผู้ประสบภัยพายุปาบึก</t>
  </si>
  <si>
    <t xml:space="preserve"> </t>
  </si>
  <si>
    <t xml:space="preserve">                         (นางเสาวณี  อ่อนเกตุพล)                                                                                     (นายณรงค์ ยิ้มสุด)                                                                                                 (นายเดชา แก้วเจริญ)</t>
  </si>
  <si>
    <t xml:space="preserve">                             ผู้อำนวยการกองคลัง                                                                                             ปลัดเทศบาล                                                                                              นายกเทศมนตรีตำบลเกาะเพชร</t>
  </si>
  <si>
    <t>รายงานรายจ่ายในการดำเนินงานที่จ่ายจากเงินรายรับตามแผนงานบริหารงานทั่วไป</t>
  </si>
  <si>
    <t>งานบริหารทั่วไป
00111</t>
  </si>
  <si>
    <t>งานวางแผนสถิติและวิชาการ
00112</t>
  </si>
  <si>
    <t>งานบริหารงานคลัง
00113</t>
  </si>
  <si>
    <t>เงินอุดหนุนเฉพาะกิจ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</si>
  <si>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</si>
  <si>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งานบริหารทั่วไปเกี่ยวกับการรักษาความสงบภายใน
00121</t>
  </si>
  <si>
    <t>งานป้องกันภัยฝ่ายพลเรือนและระงับอัคคีภัย
00123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</si>
  <si>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</si>
  <si>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งานบริหารทั่วไปเกี่ยวกับการศึกษา
00211</t>
  </si>
  <si>
    <t>งานระดับก่อนวัยเรียนและประถมศึกษา
00212</t>
  </si>
  <si>
    <t>งานศึกษาไม่กำหนดระดับ
00214</t>
  </si>
  <si>
    <t>รายงานรายจ่ายในการดำเนินงานที่จ่ายจากเงินรายรับตามแผนงานสาธารณสุข</t>
  </si>
  <si>
    <t>งานบริการสาธารณสุขและงานสาธารณสุขอื่น
00223</t>
  </si>
  <si>
    <t>รายงานรายจ่ายในการดำเนินงานที่จ่ายจากเงินรายรับตามแผนงานสังคมสงเคราะห์</t>
  </si>
  <si>
    <t>งานบริหารทั่วไปเกี่ยวกับสังคมสงเคราะห์
00231</t>
  </si>
  <si>
    <t>งานสวัสดิการสังคมและสังคมสงเคราะห์
00232</t>
  </si>
  <si>
    <t>รายงานรายจ่ายในการดำเนินงานที่จ่ายจากเงินรายรับตามแผนงานเคหะและชุมชน</t>
  </si>
  <si>
    <t>งานบริหารทั่วไปเกี่ยวกับเคหะและชุมชน
00241</t>
  </si>
  <si>
    <t>งานไฟฟ้าถนน
00242</t>
  </si>
  <si>
    <t>งานกำจัดขยะมูลฝอยและสิ่งปฏิกูล
00244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</si>
  <si>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</si>
  <si>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งานส่งเสริมและสนับสนุนความเข้มแข็งชุมชน
00252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</si>
  <si>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</si>
  <si>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งานกีฬาและนันทนาการ
00262</t>
  </si>
  <si>
    <t>งานศาสนาวัฒนธรรมท้องถิ่น
00263</t>
  </si>
  <si>
    <t>งานวิชาการวางแผนและส่งเสริมการท่องเที่ยว
00264</t>
  </si>
  <si>
    <t>รายงานรายจ่ายในการดำเนินงานที่จ่ายจากเงินรายรับตามแผนงานการเกษตร</t>
  </si>
  <si>
    <t>งานส่งเสริมการเกษตร
00321</t>
  </si>
  <si>
    <t>รายงานรายจ่ายในการดำเนินงานที่จ่ายจากเงินรายรับตามแผนงานการพาณิชย์</t>
  </si>
  <si>
    <t>งานกิจการประปา
00332</t>
  </si>
  <si>
    <t>รายงานรายจ่ายในการดำเนินงานที่จ่ายจากเงินรายรับตามแผนงานงบกลาง</t>
  </si>
  <si>
    <t>งบกลาง
00411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</si>
  <si>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</si>
  <si>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</si>
  <si>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</si>
  <si>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</si>
  <si>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</si>
  <si>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</si>
  <si>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ที่ดิน</t>
  </si>
  <si>
    <t>รายได้</t>
  </si>
  <si>
    <t>ที่ดินที่มีกรรมสิทธิ์</t>
  </si>
  <si>
    <t>เงินกู้</t>
  </si>
  <si>
    <t>อาคาร</t>
  </si>
  <si>
    <t>เงินที่มีผู้อุทิศให้</t>
  </si>
  <si>
    <t>อาคารสำนักงาน</t>
  </si>
  <si>
    <t>รับโอน</t>
  </si>
  <si>
    <t>อาคารเพื่อประโยชน์อื่น</t>
  </si>
  <si>
    <t>สิ่งปลูกสร้าง</t>
  </si>
  <si>
    <t>สินทรัพย์โครงสร้างพื้นฐาน</t>
  </si>
  <si>
    <t>สินทรัพย์โครงสร้างพื้นฐานอื่น</t>
  </si>
  <si>
    <t>ครุภัณฑ์</t>
  </si>
  <si>
    <t>ครุภัณฑ์สำรวจ</t>
  </si>
  <si>
    <t>ครุภัณฑ์อื่น</t>
  </si>
  <si>
    <t>ครุภัณฑ์โฆษณาและเผยแพร่</t>
  </si>
  <si>
    <t>ครุภัณฑ์การศึกษา</t>
  </si>
  <si>
    <t>ครุภัณฑ์ไฟฟ้าและวิทยุ</t>
  </si>
  <si>
    <t>ครุภัณฑ์งานบ้านงานครัว</t>
  </si>
  <si>
    <t>ครุภัณฑ์สำนักงาน</t>
  </si>
  <si>
    <t>ครุภัณฑ์ก่อสร้าง</t>
  </si>
  <si>
    <t>ครุภัณฑ์การเกษตร</t>
  </si>
  <si>
    <t>ครุภัณฑ์คอมพิวเตอร์</t>
  </si>
  <si>
    <t>ครุภัณฑ์สนาม</t>
  </si>
  <si>
    <t>ครุภัณฑ์กีฬา</t>
  </si>
  <si>
    <t>ครุภัณฑ์ยานพาหนะและขนส่ง</t>
  </si>
  <si>
    <t>หมายเหตุ 3 เงินสดและเงินฝากธนาคาร</t>
  </si>
  <si>
    <t>เงินฝากธนาคาร</t>
  </si>
  <si>
    <t>ธนาคารกรุงไทย จำกัด (มหาชน) ประเภท กระแสรายวัน เลขที่ 802-6-01909-1</t>
  </si>
  <si>
    <t>ธนาคารกรุงไทย จำกัด (มหาชน) ประเภท ออมทรัพย์ เลขที่ 9836668551</t>
  </si>
  <si>
    <t>ธนาคารเพื่อการเกษตรและสหกรณ์การเกษตร ประเภท ออมทรัพย์ เลขที่ 01715-2-41561-9</t>
  </si>
  <si>
    <t>ธนาคารเพื่อการเกษตรและสหกรณ์การเกษตร ประเภท ออมทรัพย์ เลขที่ 715-2-46789-4</t>
  </si>
  <si>
    <t>ธนาคารเพื่อการเกษตรและสหกรณ์การเกษตร ประเภท ออมทรัพย์ เลขที่ 715-2-70346-6</t>
  </si>
  <si>
    <t>ธนาคารออมสิน ประเภท ออมทรัพย์ เลขที่ 053310681712</t>
  </si>
  <si>
    <t>หมายเหตุ 4</t>
  </si>
  <si>
    <t>เงินฝากกระทรวงการคลัง</t>
  </si>
  <si>
    <t>เงินอุดหนุนทั่วไปสำหรับดำเนินการตามอำนาจหน้าที่(เบี้ยยังชีพผู้สูงอายปี2560)</t>
  </si>
  <si>
    <t>หมายเหตุ 5</t>
  </si>
  <si>
    <t>เงินฝากกองทุน</t>
  </si>
  <si>
    <t>เงินฝากเงินทุนส่งเสริมกิจการเทศบาล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</si>
  <si>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</si>
  <si>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</si>
  <si>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</si>
  <si>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</si>
  <si>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2543</t>
  </si>
  <si>
    <t xml:space="preserve">-   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</si>
  <si>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</si>
  <si>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</si>
  <si>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</si>
  <si>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</si>
  <si>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</si>
  <si>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</si>
  <si>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</si>
  <si>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</si>
  <si>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</si>
  <si>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</si>
  <si>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</si>
  <si>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</si>
  <si>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</si>
  <si>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2558</t>
  </si>
  <si>
    <t>2559</t>
  </si>
  <si>
    <t>2560</t>
  </si>
  <si>
    <t>รวมทั้งสิ้น</t>
  </si>
  <si>
    <t>หมายเหตุ 9 รายจ่ายค้างจ่าย</t>
  </si>
  <si>
    <t>งาน</t>
  </si>
  <si>
    <t>แผนงานบริหารงานทั่วไป</t>
  </si>
  <si>
    <t>งานบริหารทั่วไป</t>
  </si>
  <si>
    <t>ค่าตอบแทนผู้ปฏิบัติราชการอันเป็นประโยชน์แก่องค์กรปกครองส่วนท้องถิ่น</t>
  </si>
  <si>
    <t>ค่าซื้อหรือแลกเปลี่ยนที่ดิน</t>
  </si>
  <si>
    <t>ค่าจัดซื้อที่ดิน</t>
  </si>
  <si>
    <t>อาคารต่าง ๆ</t>
  </si>
  <si>
    <t>โครงการก่อสร้างอาคารสำนักงานกองคลัง</t>
  </si>
  <si>
    <t>โครงการประเมินความพึงพอใจของผู้รับบริการ</t>
  </si>
  <si>
    <t>งานวางแผนสถิติและวิชาการ</t>
  </si>
  <si>
    <t>งานบริหารงานคลัง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</si>
  <si>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</si>
  <si>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</si>
  <si>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รายจ่ายเพื่อให้ได้มาซึ่งบริการ</t>
  </si>
  <si>
    <t>แผนงานการศึกษา</t>
  </si>
  <si>
    <t>งานบริหารทั่วไปเกี่ยวกับการศึกษา</t>
  </si>
  <si>
    <t>แผนงานสาธารณสุข</t>
  </si>
  <si>
    <t>งานบริการสาธารณสุขและงานสาธารณสุขอื่น</t>
  </si>
  <si>
    <t>แผนงานสังคมสงเคราะห์</t>
  </si>
  <si>
    <t>งานบริหารทั่วไปเกี่ยวกับสังคมสงเคราะห์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</si>
  <si>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</si>
  <si>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</si>
  <si>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งานไฟฟ้าถนน</t>
  </si>
  <si>
    <t>โครงการก่อสร้างศาลาที่พักริมทาง</t>
  </si>
  <si>
    <t>โครงการวางท่อระบายน้ำชนิด คสล.ถนนสายวัดลาด-บางดิ่ง</t>
  </si>
  <si>
    <t>โครงการก่อสร้างถนนคอนกรีตเสริมเหล็กสายวัดลาด-บางดิ่ง</t>
  </si>
  <si>
    <t>โครงการปรับปรุงยกระดับถนนสายบ่อคณฑี-บ้านบางคันธง</t>
  </si>
  <si>
    <t>โครงการขุดลอกทางระบายน้ำ สายซอยเพิ่มทรัพย์ หมู่ที่ 1- หมู่ที่ 9</t>
  </si>
  <si>
    <t>แผนงานการเกษตร</t>
  </si>
  <si>
    <t>งานส่งเสริมการเกษตร</t>
  </si>
  <si>
    <t>รายจ่ายเกี่ยวเนื่องกับการปฏิบัติราชการที่ไม่เข้าลักษณะรายจ่ายหมวดอื่นๆ</t>
  </si>
  <si>
    <t>เงินรางวัลกาบริหารจัดการบ้านเมืองที่ดี</t>
  </si>
  <si>
    <t>ค่าบำรุงรักษาและปรับปรุงที่ดินและสิ่งก่อสร้าง</t>
  </si>
  <si>
    <t>โครงการต่อเติมซ่อมแซมอาคารอเนกประสงค์หมู่บ้าน</t>
  </si>
  <si>
    <t>งานป้องกันภัยฝ่ายพลเรือนและระงับอัคคีภัย</t>
  </si>
  <si>
    <t>รถพยาบาลฉุกเฉิน (รถกระบะ)</t>
  </si>
  <si>
    <t>โครงการก่อสร้างถนน คสล.สายเลียบชายทะเล หมู่ที่ 5</t>
  </si>
  <si>
    <t>โครงการก่อสร้างถนน คสล.สายเลียบชายทะเล หมู่ที่ 9</t>
  </si>
  <si>
    <t>โครงการก่อสร้างถนนใหม่สายบางปราชญ์-สระตรุด</t>
  </si>
  <si>
    <t>โครงการปรับปรุงถนน คสล.สายบ้านนางลั่นทม-ถนนเขต</t>
  </si>
  <si>
    <t>งานกำจัดขยะมูลฝอยและสิ่งปฏิกูล</t>
  </si>
  <si>
    <t>วัสดุสำนักงาน</t>
  </si>
  <si>
    <t>แผนงานการศาสนาวัฒนธรรมและนันทนาการ</t>
  </si>
  <si>
    <t>งานกีฬาและนันทนาการ</t>
  </si>
  <si>
    <t>เครื่องวิ่งเดินแบบเบาสลับซ้าย-ขวา</t>
  </si>
  <si>
    <t>เครื่องบริหารสะโพก</t>
  </si>
  <si>
    <t>จักรยานบริหารข้อเข่า</t>
  </si>
  <si>
    <t>เครื่องนวดหลัง</t>
  </si>
  <si>
    <t>เครื่องบริหารข้อสะโพกแบบเหวี่ยงซ้าย-ขวา</t>
  </si>
  <si>
    <t>แผนงานการพาณิชย์</t>
  </si>
  <si>
    <t>งานกิจการประปา</t>
  </si>
  <si>
    <t>โครงการน้ำดื่มสะอาด</t>
  </si>
  <si>
    <t>หมายเหตุ 10</t>
  </si>
  <si>
    <t>เงินรับฝาก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</si>
  <si>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</si>
  <si>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</si>
  <si>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</si>
  <si>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เงินรับฝากอื่น ๆ</t>
  </si>
  <si>
    <t>ค่ากระแสไฟฟ้าโรงสูบน้ำ</t>
  </si>
  <si>
    <t>ค่าขายแบบแปลน</t>
  </si>
  <si>
    <t>เงินทุนเศรษฐิกิจชุมชน</t>
  </si>
  <si>
    <t>ประกันการใช้น้ำ</t>
  </si>
  <si>
    <t>หน่วยบริการแพทย์ฉุกเฉิน</t>
  </si>
  <si>
    <t>หมายเหตุ 11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</si>
  <si>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</si>
  <si>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</si>
  <si>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</si>
  <si>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</si>
  <si>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เงินต้นค้างชำระ</t>
  </si>
  <si>
    <t>ปีสิ้นสุดสัญญา</t>
  </si>
  <si>
    <t>เลขที่</t>
  </si>
  <si>
    <t>ลงวันที่</t>
  </si>
  <si>
    <t>เจ้าหนี้เงินกู้เงินทุนส่งเสริมกิจการเทศบาล</t>
  </si>
  <si>
    <t>ก.ส.อ./ก.ส.ท.</t>
  </si>
  <si>
    <t>รถบรรทุกขยะมูลฝอยแบบอัดท้าย  จำนวน  1  คัน  ในวงเงิน 2,000,000.-บาท (สองล้านบาทถ้วน)</t>
  </si>
  <si>
    <t>1115/122/2555</t>
  </si>
  <si>
    <t>รถบรรทุกเทท้ายติดตั้งเครนไฮดรอลิคพร้อมกระเช้าซ่อมไฟฟ้า จำนวน 1 คัน ในวงเงิน 2,500,000.-บาท</t>
  </si>
  <si>
    <t>รถลำเลียงน้ำ แบบปฏิบัติงานสาธารณ จำนวน 1 คัน ในวงเงิน 3,500,000.-บาท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</si>
  <si>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 ....................................... บาท</t>
  </si>
</sst>
</file>

<file path=xl/styles.xml><?xml version="1.0" encoding="utf-8"?>
<styleSheet xmlns="http://schemas.openxmlformats.org/spreadsheetml/2006/main">
  <numFmts count="5">
    <numFmt numFmtId="187" formatCode="[$-1041E]#,##0.00;\-#,##0.00"/>
    <numFmt numFmtId="188" formatCode="[$-1041E]#,##0.00;\(#,##0.00\);&quot;-&quot;"/>
    <numFmt numFmtId="189" formatCode="[$-1041E]0;\(0\);&quot;&quot;"/>
    <numFmt numFmtId="190" formatCode="[$-1041E]#,##0;\(#,##0\);&quot;-&quot;"/>
    <numFmt numFmtId="191" formatCode="[$-1041E]d/m/yyyy"/>
  </numFmts>
  <fonts count="45">
    <font>
      <sz val="10"/>
      <name val="Arial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b/>
      <u/>
      <sz val="11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4"/>
      <color indexed="8"/>
      <name val="Angsana New"/>
      <family val="1"/>
    </font>
    <font>
      <sz val="10"/>
      <name val="Angsana New"/>
      <family val="1"/>
    </font>
    <font>
      <sz val="14"/>
      <color indexed="8"/>
      <name val="Angsana New"/>
      <family val="1"/>
    </font>
    <font>
      <b/>
      <sz val="10"/>
      <color indexed="8"/>
      <name val="Angsana New"/>
      <family val="1"/>
    </font>
    <font>
      <sz val="10"/>
      <color indexed="10"/>
      <name val="Angsana New"/>
      <family val="1"/>
    </font>
    <font>
      <b/>
      <u/>
      <sz val="10"/>
      <color indexed="8"/>
      <name val="Angsana New"/>
      <family val="1"/>
    </font>
    <font>
      <sz val="10"/>
      <color indexed="8"/>
      <name val="Angsana New"/>
      <family val="1"/>
    </font>
    <font>
      <sz val="10"/>
      <color indexed="12"/>
      <name val="Angsana New"/>
      <family val="1"/>
    </font>
    <font>
      <b/>
      <sz val="10"/>
      <color indexed="12"/>
      <name val="Angsana New"/>
      <family val="1"/>
    </font>
    <font>
      <sz val="8"/>
      <color indexed="8"/>
      <name val="Angsana New"/>
      <family val="1"/>
    </font>
    <font>
      <sz val="12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u/>
      <sz val="14"/>
      <color indexed="8"/>
      <name val="TH SarabunPSK"/>
      <family val="2"/>
    </font>
    <font>
      <sz val="16"/>
      <name val="Angsana New"/>
      <family val="1"/>
    </font>
    <font>
      <sz val="11"/>
      <color rgb="FF000000"/>
      <name val="Tahoma"/>
      <family val="2"/>
      <scheme val="minor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sz val="14"/>
      <color rgb="FF000000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color rgb="FF000000"/>
      <name val="Angsana New"/>
      <family val="1"/>
    </font>
    <font>
      <b/>
      <u/>
      <sz val="14"/>
      <color rgb="FF000000"/>
      <name val="Angsana New"/>
      <family val="1"/>
    </font>
    <font>
      <u/>
      <sz val="14"/>
      <color rgb="FF000000"/>
      <name val="Angsana New"/>
      <family val="1"/>
    </font>
    <font>
      <sz val="14"/>
      <name val="Cordia Ne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name val="Angsana New"/>
      <family val="1"/>
    </font>
    <font>
      <sz val="11"/>
      <color indexed="8"/>
      <name val="Angsana New"/>
      <family val="1"/>
    </font>
    <font>
      <sz val="11"/>
      <color indexed="10"/>
      <name val="Angsana New"/>
      <family val="1"/>
    </font>
    <font>
      <b/>
      <u/>
      <sz val="11"/>
      <color indexed="8"/>
      <name val="Angsana New"/>
      <family val="1"/>
    </font>
    <font>
      <sz val="11"/>
      <color indexed="12"/>
      <name val="Angsana New"/>
      <family val="1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/>
      <diagonal/>
    </border>
    <border>
      <left/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0"/>
      </top>
      <bottom style="double">
        <color indexed="10"/>
      </bottom>
      <diagonal/>
    </border>
    <border>
      <left/>
      <right style="thin">
        <color indexed="9"/>
      </right>
      <top style="medium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medium">
        <color indexed="10"/>
      </top>
      <bottom style="double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27" fillId="0" borderId="0"/>
    <xf numFmtId="0" fontId="36" fillId="0" borderId="0"/>
  </cellStyleXfs>
  <cellXfs count="506">
    <xf numFmtId="0" fontId="0" fillId="0" borderId="0" xfId="0"/>
    <xf numFmtId="0" fontId="2" fillId="0" borderId="0" xfId="0" applyFont="1"/>
    <xf numFmtId="0" fontId="5" fillId="3" borderId="3" xfId="0" applyFont="1" applyFill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87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Font="1" applyBorder="1" applyAlignment="1" applyProtection="1">
      <alignment horizontal="right" vertical="center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187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/>
    <xf numFmtId="0" fontId="11" fillId="0" borderId="4" xfId="0" applyFont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vertical="center" wrapText="1" readingOrder="1"/>
      <protection locked="0"/>
    </xf>
    <xf numFmtId="0" fontId="8" fillId="0" borderId="0" xfId="0" applyFont="1"/>
    <xf numFmtId="0" fontId="13" fillId="0" borderId="0" xfId="0" applyFont="1"/>
    <xf numFmtId="0" fontId="15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20" xfId="0" applyFont="1" applyBorder="1" applyAlignment="1" applyProtection="1">
      <alignment horizontal="left" vertical="center" wrapText="1" readingOrder="1"/>
      <protection locked="0"/>
    </xf>
    <xf numFmtId="0" fontId="18" fillId="0" borderId="20" xfId="0" applyFont="1" applyBorder="1" applyAlignment="1" applyProtection="1">
      <alignment horizontal="right" vertical="center" wrapText="1" readingOrder="1"/>
      <protection locked="0"/>
    </xf>
    <xf numFmtId="0" fontId="18" fillId="0" borderId="9" xfId="0" applyFont="1" applyBorder="1" applyAlignment="1" applyProtection="1">
      <alignment horizontal="right" vertical="center" wrapText="1" readingOrder="1"/>
      <protection locked="0"/>
    </xf>
    <xf numFmtId="0" fontId="18" fillId="0" borderId="9" xfId="0" applyFont="1" applyBorder="1" applyAlignment="1" applyProtection="1">
      <alignment horizontal="left" vertical="center" wrapText="1" readingOrder="1"/>
      <protection locked="0"/>
    </xf>
    <xf numFmtId="188" fontId="1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11" xfId="0" applyFont="1" applyBorder="1" applyAlignment="1" applyProtection="1">
      <alignment horizontal="right" vertical="center" wrapText="1" readingOrder="1"/>
      <protection locked="0"/>
    </xf>
    <xf numFmtId="188" fontId="1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1" xfId="0" applyFont="1" applyBorder="1" applyAlignment="1" applyProtection="1">
      <alignment horizontal="right" vertical="center" wrapText="1" readingOrder="1"/>
      <protection locked="0"/>
    </xf>
    <xf numFmtId="188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9" xfId="0" applyFont="1" applyBorder="1" applyAlignment="1" applyProtection="1">
      <alignment horizontal="left" vertical="center" wrapText="1" readingOrder="1"/>
      <protection locked="0"/>
    </xf>
    <xf numFmtId="0" fontId="22" fillId="0" borderId="0" xfId="0" applyFont="1"/>
    <xf numFmtId="0" fontId="15" fillId="0" borderId="0" xfId="0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wrapText="1" readingOrder="1"/>
      <protection locked="0"/>
    </xf>
    <xf numFmtId="188" fontId="20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5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21" xfId="0" applyFont="1" applyBorder="1" applyAlignment="1" applyProtection="1">
      <alignment horizontal="right" vertical="center" wrapText="1" readingOrder="1"/>
      <protection locked="0"/>
    </xf>
    <xf numFmtId="0" fontId="9" fillId="0" borderId="21" xfId="0" applyFont="1" applyBorder="1" applyAlignment="1" applyProtection="1">
      <alignment wrapText="1" readingOrder="1"/>
      <protection locked="0"/>
    </xf>
    <xf numFmtId="188" fontId="9" fillId="0" borderId="21" xfId="0" applyNumberFormat="1" applyFont="1" applyBorder="1" applyAlignment="1" applyProtection="1">
      <alignment horizontal="right" wrapText="1" readingOrder="1"/>
      <protection locked="0"/>
    </xf>
    <xf numFmtId="0" fontId="9" fillId="0" borderId="21" xfId="0" applyFont="1" applyBorder="1" applyAlignment="1" applyProtection="1">
      <alignment horizontal="right" wrapText="1" readingOrder="1"/>
      <protection locked="0"/>
    </xf>
    <xf numFmtId="0" fontId="9" fillId="0" borderId="21" xfId="0" applyFont="1" applyBorder="1" applyAlignment="1" applyProtection="1">
      <alignment vertical="center" wrapText="1" readingOrder="1"/>
      <protection locked="0"/>
    </xf>
    <xf numFmtId="188" fontId="10" fillId="0" borderId="25" xfId="0" applyNumberFormat="1" applyFont="1" applyBorder="1" applyAlignment="1" applyProtection="1">
      <alignment horizontal="right" wrapText="1" readingOrder="1"/>
      <protection locked="0"/>
    </xf>
    <xf numFmtId="0" fontId="10" fillId="0" borderId="24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 applyProtection="1">
      <alignment horizontal="right" wrapText="1" readingOrder="1"/>
      <protection locked="0"/>
    </xf>
    <xf numFmtId="0" fontId="10" fillId="0" borderId="21" xfId="0" applyFont="1" applyBorder="1" applyAlignment="1" applyProtection="1">
      <alignment vertical="center" wrapText="1" readingOrder="1"/>
      <protection locked="0"/>
    </xf>
    <xf numFmtId="0" fontId="9" fillId="5" borderId="0" xfId="0" applyFont="1" applyFill="1" applyAlignment="1" applyProtection="1">
      <alignment vertical="top" wrapText="1" readingOrder="1"/>
      <protection locked="0"/>
    </xf>
    <xf numFmtId="0" fontId="8" fillId="6" borderId="0" xfId="0" applyFont="1" applyFill="1"/>
    <xf numFmtId="0" fontId="9" fillId="5" borderId="0" xfId="0" applyFont="1" applyFill="1" applyAlignment="1" applyProtection="1">
      <alignment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188" fontId="25" fillId="0" borderId="0" xfId="0" applyNumberFormat="1" applyFont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188" fontId="3" fillId="0" borderId="0" xfId="0" applyNumberFormat="1" applyFont="1" applyAlignment="1" applyProtection="1">
      <alignment horizontal="right" wrapText="1" readingOrder="1"/>
      <protection locked="0"/>
    </xf>
    <xf numFmtId="0" fontId="2" fillId="0" borderId="0" xfId="0" applyFont="1" applyAlignment="1"/>
    <xf numFmtId="0" fontId="1" fillId="0" borderId="0" xfId="0" applyFont="1" applyAlignment="1" applyProtection="1">
      <alignment wrapText="1" readingOrder="1"/>
      <protection locked="0"/>
    </xf>
    <xf numFmtId="188" fontId="25" fillId="0" borderId="0" xfId="0" applyNumberFormat="1" applyFont="1" applyAlignment="1" applyProtection="1">
      <alignment wrapText="1" readingOrder="1"/>
      <protection locked="0"/>
    </xf>
    <xf numFmtId="188" fontId="3" fillId="0" borderId="0" xfId="0" applyNumberFormat="1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>
      <alignment horizontal="center"/>
    </xf>
    <xf numFmtId="189" fontId="1" fillId="0" borderId="0" xfId="0" applyNumberFormat="1" applyFont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189" fontId="3" fillId="0" borderId="0" xfId="0" applyNumberFormat="1" applyFont="1" applyAlignment="1" applyProtection="1">
      <alignment horizontal="center" wrapText="1" readingOrder="1"/>
      <protection locked="0"/>
    </xf>
    <xf numFmtId="0" fontId="26" fillId="0" borderId="0" xfId="0" applyFont="1" applyFill="1" applyBorder="1"/>
    <xf numFmtId="0" fontId="28" fillId="0" borderId="0" xfId="1" applyNumberFormat="1" applyFont="1" applyFill="1" applyBorder="1" applyAlignment="1">
      <alignment horizontal="left" vertical="top" wrapText="1" readingOrder="1"/>
    </xf>
    <xf numFmtId="4" fontId="31" fillId="0" borderId="30" xfId="0" applyNumberFormat="1" applyFont="1" applyFill="1" applyBorder="1"/>
    <xf numFmtId="4" fontId="31" fillId="0" borderId="31" xfId="0" applyNumberFormat="1" applyFont="1" applyFill="1" applyBorder="1"/>
    <xf numFmtId="4" fontId="32" fillId="0" borderId="32" xfId="0" applyNumberFormat="1" applyFont="1" applyFill="1" applyBorder="1"/>
    <xf numFmtId="0" fontId="30" fillId="0" borderId="31" xfId="1" applyNumberFormat="1" applyFont="1" applyFill="1" applyBorder="1" applyAlignment="1">
      <alignment wrapText="1" readingOrder="1"/>
    </xf>
    <xf numFmtId="0" fontId="30" fillId="0" borderId="0" xfId="1" applyNumberFormat="1" applyFont="1" applyFill="1" applyBorder="1" applyAlignment="1">
      <alignment wrapText="1" readingOrder="1"/>
    </xf>
    <xf numFmtId="4" fontId="30" fillId="0" borderId="33" xfId="0" applyNumberFormat="1" applyFont="1" applyFill="1" applyBorder="1"/>
    <xf numFmtId="4" fontId="30" fillId="0" borderId="0" xfId="0" applyNumberFormat="1" applyFont="1" applyFill="1" applyBorder="1"/>
    <xf numFmtId="4" fontId="30" fillId="0" borderId="34" xfId="0" applyNumberFormat="1" applyFont="1" applyFill="1" applyBorder="1"/>
    <xf numFmtId="0" fontId="34" fillId="0" borderId="0" xfId="1" applyNumberFormat="1" applyFont="1" applyFill="1" applyBorder="1" applyAlignment="1">
      <alignment vertical="top" wrapText="1" readingOrder="1"/>
    </xf>
    <xf numFmtId="0" fontId="30" fillId="0" borderId="34" xfId="1" applyNumberFormat="1" applyFont="1" applyFill="1" applyBorder="1" applyAlignment="1">
      <alignment vertical="top" wrapText="1" readingOrder="1"/>
    </xf>
    <xf numFmtId="4" fontId="30" fillId="0" borderId="35" xfId="1" applyNumberFormat="1" applyFont="1" applyFill="1" applyBorder="1" applyAlignment="1">
      <alignment wrapText="1" readingOrder="1"/>
    </xf>
    <xf numFmtId="4" fontId="30" fillId="0" borderId="0" xfId="1" applyNumberFormat="1" applyFont="1" applyFill="1" applyBorder="1" applyAlignment="1">
      <alignment vertical="top" wrapText="1" readingOrder="1"/>
    </xf>
    <xf numFmtId="4" fontId="30" fillId="0" borderId="34" xfId="1" applyNumberFormat="1" applyFont="1" applyFill="1" applyBorder="1" applyAlignment="1">
      <alignment vertical="top" wrapText="1" readingOrder="1"/>
    </xf>
    <xf numFmtId="49" fontId="30" fillId="0" borderId="37" xfId="0" applyNumberFormat="1" applyFont="1" applyFill="1" applyBorder="1" applyAlignment="1">
      <alignment horizontal="right"/>
    </xf>
    <xf numFmtId="4" fontId="30" fillId="0" borderId="38" xfId="0" applyNumberFormat="1" applyFont="1" applyFill="1" applyBorder="1"/>
    <xf numFmtId="4" fontId="30" fillId="0" borderId="35" xfId="0" applyNumberFormat="1" applyFont="1" applyFill="1" applyBorder="1"/>
    <xf numFmtId="4" fontId="30" fillId="0" borderId="37" xfId="0" applyNumberFormat="1" applyFont="1" applyFill="1" applyBorder="1"/>
    <xf numFmtId="4" fontId="33" fillId="0" borderId="39" xfId="0" applyNumberFormat="1" applyFont="1" applyFill="1" applyBorder="1"/>
    <xf numFmtId="0" fontId="30" fillId="0" borderId="40" xfId="1" applyNumberFormat="1" applyFont="1" applyFill="1" applyBorder="1" applyAlignment="1">
      <alignment wrapText="1" readingOrder="1"/>
    </xf>
    <xf numFmtId="0" fontId="30" fillId="0" borderId="37" xfId="1" applyNumberFormat="1" applyFont="1" applyFill="1" applyBorder="1" applyAlignment="1">
      <alignment wrapText="1" readingOrder="1"/>
    </xf>
    <xf numFmtId="0" fontId="32" fillId="0" borderId="0" xfId="0" applyFont="1" applyFill="1" applyBorder="1" applyAlignment="1">
      <alignment horizontal="center"/>
    </xf>
    <xf numFmtId="0" fontId="30" fillId="0" borderId="0" xfId="1" applyNumberFormat="1" applyFont="1" applyFill="1" applyBorder="1" applyAlignment="1">
      <alignment horizontal="left" wrapText="1" readingOrder="1"/>
    </xf>
    <xf numFmtId="0" fontId="31" fillId="0" borderId="0" xfId="0" applyFont="1" applyFill="1" applyBorder="1"/>
    <xf numFmtId="0" fontId="30" fillId="0" borderId="0" xfId="1" applyNumberFormat="1" applyFont="1" applyFill="1" applyBorder="1" applyAlignment="1">
      <alignment horizontal="left" vertical="top" wrapText="1" readingOrder="1"/>
    </xf>
    <xf numFmtId="0" fontId="30" fillId="0" borderId="0" xfId="1" applyNumberFormat="1" applyFont="1" applyFill="1" applyBorder="1" applyAlignment="1">
      <alignment vertical="top" wrapText="1" readingOrder="1"/>
    </xf>
    <xf numFmtId="4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4" fontId="31" fillId="0" borderId="0" xfId="0" applyNumberFormat="1" applyFont="1" applyFill="1" applyBorder="1" applyAlignment="1"/>
    <xf numFmtId="0" fontId="30" fillId="0" borderId="0" xfId="1" applyNumberFormat="1" applyFont="1" applyFill="1" applyBorder="1" applyAlignment="1">
      <alignment horizontal="right" vertical="top" wrapText="1" readingOrder="1"/>
    </xf>
    <xf numFmtId="4" fontId="32" fillId="0" borderId="41" xfId="0" applyNumberFormat="1" applyFont="1" applyFill="1" applyBorder="1" applyAlignment="1"/>
    <xf numFmtId="188" fontId="33" fillId="0" borderId="0" xfId="1" applyNumberFormat="1" applyFont="1" applyFill="1" applyBorder="1" applyAlignment="1">
      <alignment wrapText="1" readingOrder="1"/>
    </xf>
    <xf numFmtId="0" fontId="31" fillId="0" borderId="0" xfId="1" applyNumberFormat="1" applyFont="1" applyFill="1" applyBorder="1" applyAlignment="1">
      <alignment vertical="top" wrapText="1"/>
    </xf>
    <xf numFmtId="0" fontId="33" fillId="0" borderId="0" xfId="1" applyNumberFormat="1" applyFont="1" applyFill="1" applyBorder="1" applyAlignment="1">
      <alignment vertical="top" wrapText="1" readingOrder="1"/>
    </xf>
    <xf numFmtId="49" fontId="32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0" fontId="33" fillId="0" borderId="0" xfId="1" applyNumberFormat="1" applyFont="1" applyFill="1" applyBorder="1" applyAlignment="1">
      <alignment horizontal="center" vertical="top" wrapText="1" readingOrder="1"/>
    </xf>
    <xf numFmtId="188" fontId="33" fillId="0" borderId="0" xfId="1" applyNumberFormat="1" applyFont="1" applyFill="1" applyBorder="1" applyAlignment="1">
      <alignment horizontal="center" wrapText="1" readingOrder="1"/>
    </xf>
    <xf numFmtId="0" fontId="32" fillId="0" borderId="0" xfId="1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right"/>
    </xf>
    <xf numFmtId="0" fontId="28" fillId="0" borderId="0" xfId="1" applyNumberFormat="1" applyFont="1" applyFill="1" applyBorder="1" applyAlignment="1">
      <alignment vertical="top" wrapText="1" readingOrder="1"/>
    </xf>
    <xf numFmtId="0" fontId="28" fillId="7" borderId="45" xfId="1" applyNumberFormat="1" applyFont="1" applyFill="1" applyBorder="1" applyAlignment="1">
      <alignment horizontal="center" vertical="top" wrapText="1" readingOrder="1"/>
    </xf>
    <xf numFmtId="4" fontId="28" fillId="7" borderId="45" xfId="1" applyNumberFormat="1" applyFont="1" applyFill="1" applyBorder="1" applyAlignment="1">
      <alignment horizontal="center" vertical="top" wrapText="1" readingOrder="1"/>
    </xf>
    <xf numFmtId="4" fontId="28" fillId="7" borderId="45" xfId="1" applyNumberFormat="1" applyFont="1" applyFill="1" applyBorder="1" applyAlignment="1">
      <alignment horizontal="right" vertical="top" wrapText="1" readingOrder="1"/>
    </xf>
    <xf numFmtId="0" fontId="2" fillId="0" borderId="45" xfId="2" applyFont="1" applyBorder="1"/>
    <xf numFmtId="4" fontId="2" fillId="0" borderId="45" xfId="2" applyNumberFormat="1" applyFont="1" applyBorder="1"/>
    <xf numFmtId="4" fontId="2" fillId="0" borderId="45" xfId="2" applyNumberFormat="1" applyFont="1" applyBorder="1" applyAlignment="1">
      <alignment horizontal="right"/>
    </xf>
    <xf numFmtId="4" fontId="2" fillId="0" borderId="45" xfId="2" applyNumberFormat="1" applyFont="1" applyBorder="1" applyAlignment="1">
      <alignment horizontal="right" vertical="center"/>
    </xf>
    <xf numFmtId="0" fontId="26" fillId="6" borderId="0" xfId="0" applyFont="1" applyFill="1" applyBorder="1"/>
    <xf numFmtId="0" fontId="2" fillId="0" borderId="45" xfId="2" applyFont="1" applyBorder="1" applyAlignment="1">
      <alignment horizontal="left" vertical="center"/>
    </xf>
    <xf numFmtId="0" fontId="2" fillId="0" borderId="45" xfId="2" applyFont="1" applyBorder="1" applyAlignment="1">
      <alignment horizontal="left"/>
    </xf>
    <xf numFmtId="0" fontId="2" fillId="0" borderId="45" xfId="2" applyFont="1" applyBorder="1" applyAlignment="1">
      <alignment horizontal="left" vertical="center" wrapText="1"/>
    </xf>
    <xf numFmtId="0" fontId="2" fillId="0" borderId="45" xfId="2" applyFont="1" applyBorder="1" applyAlignment="1">
      <alignment horizontal="left" wrapText="1"/>
    </xf>
    <xf numFmtId="4" fontId="37" fillId="0" borderId="45" xfId="2" applyNumberFormat="1" applyFont="1" applyBorder="1"/>
    <xf numFmtId="4" fontId="37" fillId="0" borderId="45" xfId="2" applyNumberFormat="1" applyFont="1" applyBorder="1" applyAlignment="1">
      <alignment horizontal="right"/>
    </xf>
    <xf numFmtId="0" fontId="37" fillId="0" borderId="0" xfId="2" applyFont="1" applyBorder="1" applyAlignment="1">
      <alignment horizontal="center" wrapText="1"/>
    </xf>
    <xf numFmtId="4" fontId="37" fillId="0" borderId="0" xfId="2" applyNumberFormat="1" applyFont="1" applyBorder="1"/>
    <xf numFmtId="4" fontId="37" fillId="0" borderId="0" xfId="2" applyNumberFormat="1" applyFont="1" applyBorder="1" applyAlignment="1">
      <alignment horizontal="right"/>
    </xf>
    <xf numFmtId="0" fontId="29" fillId="0" borderId="0" xfId="0" applyFont="1" applyFill="1" applyBorder="1"/>
    <xf numFmtId="4" fontId="26" fillId="0" borderId="45" xfId="0" applyNumberFormat="1" applyFont="1" applyFill="1" applyBorder="1"/>
    <xf numFmtId="4" fontId="26" fillId="0" borderId="45" xfId="0" applyNumberFormat="1" applyFont="1" applyFill="1" applyBorder="1" applyAlignment="1">
      <alignment horizontal="right"/>
    </xf>
    <xf numFmtId="0" fontId="33" fillId="7" borderId="45" xfId="1" applyNumberFormat="1" applyFont="1" applyFill="1" applyBorder="1" applyAlignment="1">
      <alignment horizontal="center" vertical="top" wrapText="1" readingOrder="1"/>
    </xf>
    <xf numFmtId="4" fontId="33" fillId="7" borderId="45" xfId="1" applyNumberFormat="1" applyFont="1" applyFill="1" applyBorder="1" applyAlignment="1">
      <alignment horizontal="center" vertical="top" wrapText="1" readingOrder="1"/>
    </xf>
    <xf numFmtId="4" fontId="33" fillId="7" borderId="45" xfId="1" applyNumberFormat="1" applyFont="1" applyFill="1" applyBorder="1" applyAlignment="1">
      <alignment horizontal="right" vertical="top" wrapText="1" readingOrder="1"/>
    </xf>
    <xf numFmtId="0" fontId="38" fillId="0" borderId="45" xfId="2" applyFont="1" applyBorder="1"/>
    <xf numFmtId="0" fontId="38" fillId="0" borderId="45" xfId="2" applyFont="1" applyBorder="1" applyAlignment="1">
      <alignment vertical="center"/>
    </xf>
    <xf numFmtId="0" fontId="2" fillId="0" borderId="45" xfId="2" applyFont="1" applyBorder="1" applyAlignment="1">
      <alignment horizontal="left" vertical="top"/>
    </xf>
    <xf numFmtId="0" fontId="2" fillId="0" borderId="45" xfId="2" applyFont="1" applyBorder="1" applyAlignment="1">
      <alignment horizontal="left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0" xfId="0" applyFont="1"/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39" fillId="0" borderId="0" xfId="0" applyFont="1"/>
    <xf numFmtId="0" fontId="42" fillId="0" borderId="20" xfId="0" applyFont="1" applyBorder="1" applyAlignment="1" applyProtection="1">
      <alignment horizontal="left" vertical="center" wrapText="1" readingOrder="1"/>
      <protection locked="0"/>
    </xf>
    <xf numFmtId="0" fontId="40" fillId="0" borderId="20" xfId="0" applyFont="1" applyBorder="1" applyAlignment="1" applyProtection="1">
      <alignment horizontal="right" vertical="center" wrapText="1" readingOrder="1"/>
      <protection locked="0"/>
    </xf>
    <xf numFmtId="0" fontId="40" fillId="0" borderId="9" xfId="0" applyFont="1" applyBorder="1" applyAlignment="1" applyProtection="1">
      <alignment horizontal="right" vertical="center" wrapText="1" readingOrder="1"/>
      <protection locked="0"/>
    </xf>
    <xf numFmtId="0" fontId="40" fillId="0" borderId="9" xfId="0" applyFont="1" applyBorder="1" applyAlignment="1" applyProtection="1">
      <alignment horizontal="left" vertical="center" wrapText="1" readingOrder="1"/>
      <protection locked="0"/>
    </xf>
    <xf numFmtId="188" fontId="4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11" xfId="0" applyFont="1" applyBorder="1" applyAlignment="1" applyProtection="1">
      <alignment horizontal="right" vertical="center" wrapText="1" readingOrder="1"/>
      <protection locked="0"/>
    </xf>
    <xf numFmtId="188" fontId="4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187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187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0" fillId="3" borderId="2" xfId="0" applyFont="1" applyFill="1" applyBorder="1" applyAlignment="1" applyProtection="1">
      <alignment horizontal="center" vertical="center" wrapText="1" readingOrder="1"/>
      <protection locked="0"/>
    </xf>
    <xf numFmtId="187" fontId="9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" xfId="0" applyFont="1" applyBorder="1" applyAlignment="1" applyProtection="1">
      <alignment horizontal="right" vertical="top" wrapText="1" readingOrder="1"/>
      <protection locked="0"/>
    </xf>
    <xf numFmtId="187" fontId="10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0" fillId="3" borderId="3" xfId="0" applyFont="1" applyFill="1" applyBorder="1" applyAlignment="1" applyProtection="1">
      <alignment horizontal="center" vertical="center" wrapText="1" readingOrder="1"/>
      <protection locked="0"/>
    </xf>
    <xf numFmtId="187" fontId="9" fillId="0" borderId="4" xfId="0" applyNumberFormat="1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 readingOrder="1"/>
      <protection locked="0"/>
    </xf>
    <xf numFmtId="187" fontId="10" fillId="0" borderId="46" xfId="0" applyNumberFormat="1" applyFont="1" applyBorder="1" applyAlignment="1" applyProtection="1">
      <alignment vertical="top" wrapText="1" readingOrder="1"/>
      <protection locked="0"/>
    </xf>
    <xf numFmtId="0" fontId="8" fillId="0" borderId="0" xfId="0" applyFont="1" applyAlignment="1">
      <alignment horizontal="center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9" fillId="0" borderId="47" xfId="0" applyFont="1" applyBorder="1" applyAlignment="1" applyProtection="1">
      <alignment horizontal="left" vertical="top" wrapText="1" readingOrder="1"/>
      <protection locked="0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9" fillId="0" borderId="6" xfId="0" applyFont="1" applyBorder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10" fillId="0" borderId="46" xfId="0" applyFont="1" applyBorder="1" applyAlignment="1" applyProtection="1">
      <alignment horizontal="right" vertical="center" wrapText="1" readingOrder="1"/>
      <protection locked="0"/>
    </xf>
    <xf numFmtId="0" fontId="10" fillId="0" borderId="12" xfId="0" applyFont="1" applyBorder="1" applyAlignment="1" applyProtection="1">
      <alignment horizontal="right" vertical="center" wrapText="1" readingOrder="1"/>
      <protection locked="0"/>
    </xf>
    <xf numFmtId="0" fontId="8" fillId="3" borderId="3" xfId="0" applyFont="1" applyFill="1" applyBorder="1" applyAlignment="1" applyProtection="1">
      <alignment horizontal="center" vertical="top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 applyProtection="1">
      <alignment horizontal="right" vertical="top" wrapText="1" readingOrder="1"/>
      <protection locked="0"/>
    </xf>
    <xf numFmtId="4" fontId="9" fillId="0" borderId="4" xfId="0" applyNumberFormat="1" applyFont="1" applyBorder="1" applyAlignment="1" applyProtection="1">
      <alignment horizontal="right" vertical="top" wrapText="1" readingOrder="1"/>
      <protection locked="0"/>
    </xf>
    <xf numFmtId="4" fontId="10" fillId="0" borderId="11" xfId="0" applyNumberFormat="1" applyFont="1" applyBorder="1" applyAlignment="1" applyProtection="1">
      <alignment horizontal="right" vertical="top" wrapText="1" readingOrder="1"/>
      <protection locked="0"/>
    </xf>
    <xf numFmtId="4" fontId="10" fillId="0" borderId="46" xfId="0" applyNumberFormat="1" applyFont="1" applyBorder="1" applyAlignment="1" applyProtection="1">
      <alignment horizontal="right" vertical="top" wrapText="1" readingOrder="1"/>
      <protection locked="0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10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0" fillId="3" borderId="49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0" borderId="49" xfId="0" applyNumberFormat="1" applyFont="1" applyBorder="1" applyAlignment="1" applyProtection="1">
      <alignment horizontal="right" vertical="top" wrapText="1" readingOrder="1"/>
      <protection locked="0"/>
    </xf>
    <xf numFmtId="4" fontId="10" fillId="0" borderId="48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9" fillId="0" borderId="47" xfId="0" applyFont="1" applyBorder="1" applyAlignment="1" applyProtection="1">
      <alignment vertical="top" wrapText="1" readingOrder="1"/>
      <protection locked="0"/>
    </xf>
    <xf numFmtId="0" fontId="10" fillId="0" borderId="46" xfId="0" applyFont="1" applyBorder="1" applyAlignment="1" applyProtection="1">
      <alignment vertical="center" wrapText="1" readingOrder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2" xfId="0" applyFont="1" applyFill="1" applyBorder="1" applyAlignment="1" applyProtection="1">
      <alignment horizontal="center" vertical="center" wrapText="1" readingOrder="1"/>
      <protection locked="0"/>
    </xf>
    <xf numFmtId="0" fontId="1" fillId="3" borderId="3" xfId="0" applyFont="1" applyFill="1" applyBorder="1" applyAlignment="1" applyProtection="1">
      <alignment horizontal="center" vertical="center" wrapText="1" readingOrder="1"/>
      <protection locked="0"/>
    </xf>
    <xf numFmtId="0" fontId="1" fillId="3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vertical="top" wrapText="1" readingOrder="1"/>
      <protection locked="0"/>
    </xf>
    <xf numFmtId="0" fontId="10" fillId="3" borderId="49" xfId="0" applyFont="1" applyFill="1" applyBorder="1" applyAlignment="1" applyProtection="1">
      <alignment horizontal="center" vertical="center" wrapText="1" readingOrder="1"/>
      <protection locked="0"/>
    </xf>
    <xf numFmtId="187" fontId="9" fillId="0" borderId="49" xfId="0" applyNumberFormat="1" applyFont="1" applyBorder="1" applyAlignment="1" applyProtection="1">
      <alignment vertical="top" wrapText="1" readingOrder="1"/>
      <protection locked="0"/>
    </xf>
    <xf numFmtId="0" fontId="9" fillId="0" borderId="49" xfId="0" applyFont="1" applyBorder="1" applyAlignment="1" applyProtection="1">
      <alignment vertical="top" wrapText="1" readingOrder="1"/>
      <protection locked="0"/>
    </xf>
    <xf numFmtId="187" fontId="10" fillId="0" borderId="48" xfId="0" applyNumberFormat="1" applyFont="1" applyBorder="1" applyAlignment="1" applyProtection="1">
      <alignment vertical="top" wrapText="1" readingOrder="1"/>
      <protection locked="0"/>
    </xf>
    <xf numFmtId="0" fontId="10" fillId="0" borderId="11" xfId="0" applyFont="1" applyBorder="1" applyAlignment="1" applyProtection="1">
      <alignment horizontal="right" vertical="top" wrapText="1" readingOrder="1"/>
      <protection locked="0"/>
    </xf>
    <xf numFmtId="0" fontId="44" fillId="3" borderId="3" xfId="0" applyFont="1" applyFill="1" applyBorder="1" applyAlignment="1" applyProtection="1">
      <alignment horizontal="center" vertical="center" wrapText="1"/>
      <protection locked="0"/>
    </xf>
    <xf numFmtId="187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8" fillId="3" borderId="7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187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vertical="center" wrapText="1" readingOrder="1"/>
      <protection locked="0"/>
    </xf>
    <xf numFmtId="0" fontId="6" fillId="0" borderId="4" xfId="0" applyFont="1" applyBorder="1" applyAlignment="1" applyProtection="1">
      <alignment vertical="center" wrapText="1" readingOrder="1"/>
      <protection locked="0"/>
    </xf>
    <xf numFmtId="187" fontId="6" fillId="0" borderId="4" xfId="0" applyNumberFormat="1" applyFont="1" applyBorder="1" applyAlignment="1" applyProtection="1">
      <alignment vertical="center" wrapText="1" readingOrder="1"/>
      <protection locked="0"/>
    </xf>
    <xf numFmtId="187" fontId="6" fillId="0" borderId="46" xfId="0" applyNumberFormat="1" applyFont="1" applyBorder="1" applyAlignment="1" applyProtection="1">
      <alignment vertical="center" wrapText="1" readingOrder="1"/>
      <protection locked="0"/>
    </xf>
    <xf numFmtId="0" fontId="10" fillId="0" borderId="3" xfId="0" applyFont="1" applyBorder="1" applyAlignment="1" applyProtection="1">
      <alignment vertical="center" wrapText="1" readingOrder="1"/>
      <protection locked="0"/>
    </xf>
    <xf numFmtId="187" fontId="9" fillId="0" borderId="4" xfId="0" applyNumberFormat="1" applyFont="1" applyBorder="1" applyAlignment="1" applyProtection="1">
      <alignment vertical="center" wrapText="1" readingOrder="1"/>
      <protection locked="0"/>
    </xf>
    <xf numFmtId="187" fontId="9" fillId="0" borderId="46" xfId="0" applyNumberFormat="1" applyFont="1" applyBorder="1" applyAlignment="1" applyProtection="1">
      <alignment vertical="center" wrapText="1" readingOrder="1"/>
      <protection locked="0"/>
    </xf>
    <xf numFmtId="0" fontId="10" fillId="3" borderId="47" xfId="0" applyFont="1" applyFill="1" applyBorder="1" applyAlignment="1" applyProtection="1">
      <alignment horizontal="center" vertical="center" wrapText="1" readingOrder="1"/>
      <protection locked="0"/>
    </xf>
    <xf numFmtId="0" fontId="10" fillId="3" borderId="50" xfId="0" applyFont="1" applyFill="1" applyBorder="1" applyAlignment="1" applyProtection="1">
      <alignment horizontal="center" vertical="center" wrapText="1" readingOrder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right" vertical="center" wrapText="1" readingOrder="1"/>
      <protection locked="0"/>
    </xf>
    <xf numFmtId="0" fontId="8" fillId="0" borderId="0" xfId="0" applyFont="1"/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10" fillId="3" borderId="2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9" fillId="0" borderId="0" xfId="0" applyFont="1" applyAlignment="1" applyProtection="1">
      <alignment vertical="top" wrapText="1" readingOrder="1"/>
      <protection locked="0"/>
    </xf>
    <xf numFmtId="188" fontId="9" fillId="0" borderId="21" xfId="0" applyNumberFormat="1" applyFont="1" applyBorder="1" applyAlignment="1" applyProtection="1">
      <alignment horizontal="right" wrapText="1" readingOrder="1"/>
      <protection locked="0"/>
    </xf>
    <xf numFmtId="0" fontId="10" fillId="0" borderId="21" xfId="0" applyFont="1" applyBorder="1" applyAlignment="1" applyProtection="1">
      <alignment horizontal="right" vertical="center" wrapText="1" readingOrder="1"/>
      <protection locked="0"/>
    </xf>
    <xf numFmtId="0" fontId="10" fillId="0" borderId="24" xfId="0" applyFont="1" applyBorder="1" applyAlignment="1" applyProtection="1">
      <alignment horizontal="left" vertical="center" wrapText="1" readingOrder="1"/>
      <protection locked="0"/>
    </xf>
    <xf numFmtId="188" fontId="10" fillId="0" borderId="25" xfId="0" applyNumberFormat="1" applyFont="1" applyBorder="1" applyAlignment="1" applyProtection="1">
      <alignment horizontal="right" wrapText="1" readingOrder="1"/>
      <protection locked="0"/>
    </xf>
    <xf numFmtId="0" fontId="9" fillId="0" borderId="21" xfId="0" applyFont="1" applyBorder="1" applyAlignment="1" applyProtection="1">
      <alignment wrapText="1" readingOrder="1"/>
      <protection locked="0"/>
    </xf>
    <xf numFmtId="0" fontId="10" fillId="0" borderId="0" xfId="0" applyFont="1" applyAlignment="1" applyProtection="1">
      <alignment horizontal="right" wrapText="1" readingOrder="1"/>
      <protection locked="0"/>
    </xf>
    <xf numFmtId="0" fontId="0" fillId="0" borderId="0" xfId="0" applyAlignment="1"/>
    <xf numFmtId="0" fontId="8" fillId="3" borderId="3" xfId="0" applyFont="1" applyFill="1" applyBorder="1" applyAlignment="1" applyProtection="1">
      <alignment vertical="top" wrapText="1"/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10" fillId="2" borderId="0" xfId="0" applyFont="1" applyFill="1" applyAlignment="1" applyProtection="1">
      <alignment horizontal="center" vertical="center" wrapText="1" readingOrder="1"/>
      <protection locked="0"/>
    </xf>
    <xf numFmtId="0" fontId="9" fillId="2" borderId="0" xfId="0" applyFont="1" applyFill="1" applyAlignment="1" applyProtection="1">
      <alignment horizontal="center" vertical="center" wrapText="1" readingOrder="1"/>
      <protection locked="0"/>
    </xf>
    <xf numFmtId="0" fontId="10" fillId="3" borderId="14" xfId="0" applyFont="1" applyFill="1" applyBorder="1" applyAlignment="1" applyProtection="1">
      <alignment horizontal="center" vertical="center" wrapText="1" readingOrder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10" fillId="3" borderId="15" xfId="0" applyFont="1" applyFill="1" applyBorder="1" applyAlignment="1" applyProtection="1">
      <alignment horizontal="center" vertical="center" wrapText="1" readingOrder="1"/>
      <protection locked="0"/>
    </xf>
    <xf numFmtId="0" fontId="8" fillId="3" borderId="16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187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3" borderId="17" xfId="0" applyFont="1" applyFill="1" applyBorder="1" applyAlignment="1" applyProtection="1">
      <alignment vertical="top" wrapText="1"/>
      <protection locked="0"/>
    </xf>
    <xf numFmtId="0" fontId="8" fillId="3" borderId="18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187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" xfId="0" applyFont="1" applyBorder="1" applyAlignment="1" applyProtection="1">
      <alignment horizontal="right" vertical="center" wrapText="1" readingOrder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43" fillId="0" borderId="11" xfId="0" applyFont="1" applyBorder="1" applyAlignment="1" applyProtection="1">
      <alignment horizontal="right" vertical="center" wrapText="1" readingOrder="1"/>
      <protection locked="0"/>
    </xf>
    <xf numFmtId="0" fontId="39" fillId="0" borderId="13" xfId="0" applyFont="1" applyBorder="1" applyAlignment="1" applyProtection="1">
      <alignment vertical="top" wrapText="1"/>
      <protection locked="0"/>
    </xf>
    <xf numFmtId="0" fontId="39" fillId="0" borderId="12" xfId="0" applyFont="1" applyBorder="1" applyAlignment="1" applyProtection="1">
      <alignment vertical="top" wrapText="1"/>
      <protection locked="0"/>
    </xf>
    <xf numFmtId="0" fontId="23" fillId="2" borderId="0" xfId="0" applyFont="1" applyFill="1" applyAlignment="1" applyProtection="1">
      <alignment horizontal="center" vertical="center" wrapText="1" readingOrder="1"/>
      <protection locked="0"/>
    </xf>
    <xf numFmtId="0" fontId="24" fillId="2" borderId="0" xfId="0" applyFont="1" applyFill="1" applyAlignment="1" applyProtection="1">
      <alignment horizontal="center" vertical="center" wrapText="1" readingOrder="1"/>
      <protection locked="0"/>
    </xf>
    <xf numFmtId="0" fontId="24" fillId="2" borderId="20" xfId="0" applyFont="1" applyFill="1" applyBorder="1" applyAlignment="1" applyProtection="1">
      <alignment horizontal="center" vertical="center" wrapText="1" readingOrder="1"/>
      <protection locked="0"/>
    </xf>
    <xf numFmtId="188" fontId="40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39" fillId="0" borderId="9" xfId="0" applyFont="1" applyBorder="1" applyAlignment="1" applyProtection="1">
      <alignment vertical="top" wrapText="1"/>
      <protection locked="0"/>
    </xf>
    <xf numFmtId="0" fontId="39" fillId="0" borderId="20" xfId="0" applyFont="1" applyBorder="1" applyAlignment="1" applyProtection="1">
      <alignment vertical="top" wrapText="1"/>
      <protection locked="0"/>
    </xf>
    <xf numFmtId="188" fontId="4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0" fillId="0" borderId="20" xfId="0" applyFont="1" applyBorder="1" applyAlignment="1" applyProtection="1">
      <alignment horizontal="right" vertical="center" wrapText="1" readingOrder="1"/>
      <protection locked="0"/>
    </xf>
    <xf numFmtId="0" fontId="15" fillId="3" borderId="19" xfId="0" applyFont="1" applyFill="1" applyBorder="1" applyAlignment="1" applyProtection="1">
      <alignment horizontal="center" vertical="center" wrapText="1" readingOrder="1"/>
      <protection locked="0"/>
    </xf>
    <xf numFmtId="0" fontId="13" fillId="3" borderId="2" xfId="0" applyFont="1" applyFill="1" applyBorder="1" applyAlignment="1" applyProtection="1">
      <alignment vertical="top" wrapText="1"/>
      <protection locked="0"/>
    </xf>
    <xf numFmtId="0" fontId="15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41" fillId="4" borderId="1" xfId="0" applyFont="1" applyFill="1" applyBorder="1" applyAlignment="1" applyProtection="1">
      <alignment vertical="center" wrapText="1" readingOrder="1"/>
      <protection locked="0"/>
    </xf>
    <xf numFmtId="0" fontId="39" fillId="4" borderId="6" xfId="0" applyFont="1" applyFill="1" applyBorder="1" applyAlignment="1" applyProtection="1">
      <alignment vertical="top" wrapText="1"/>
      <protection locked="0"/>
    </xf>
    <xf numFmtId="0" fontId="39" fillId="4" borderId="10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left"/>
    </xf>
    <xf numFmtId="0" fontId="15" fillId="0" borderId="1" xfId="0" applyFont="1" applyBorder="1" applyAlignment="1" applyProtection="1">
      <alignment horizontal="right" vertical="center" wrapText="1" readingOrder="1"/>
      <protection locked="0"/>
    </xf>
    <xf numFmtId="0" fontId="20" fillId="0" borderId="11" xfId="0" applyFont="1" applyBorder="1" applyAlignment="1" applyProtection="1">
      <alignment horizontal="right" vertical="center" wrapText="1" readingOrder="1"/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188" fontId="1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188" fontId="18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6" fillId="4" borderId="1" xfId="0" applyFont="1" applyFill="1" applyBorder="1" applyAlignment="1" applyProtection="1">
      <alignment vertical="center" wrapText="1" readingOrder="1"/>
      <protection locked="0"/>
    </xf>
    <xf numFmtId="0" fontId="13" fillId="4" borderId="6" xfId="0" applyFont="1" applyFill="1" applyBorder="1" applyAlignment="1" applyProtection="1">
      <alignment vertical="top" wrapText="1"/>
      <protection locked="0"/>
    </xf>
    <xf numFmtId="0" fontId="13" fillId="4" borderId="10" xfId="0" applyFont="1" applyFill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horizontal="right" vertical="center" wrapText="1" readingOrder="1"/>
      <protection locked="0"/>
    </xf>
    <xf numFmtId="0" fontId="12" fillId="2" borderId="0" xfId="0" applyFont="1" applyFill="1" applyAlignment="1" applyProtection="1">
      <alignment horizontal="center" vertical="center" wrapText="1" readingOrder="1"/>
      <protection locked="0"/>
    </xf>
    <xf numFmtId="0" fontId="14" fillId="2" borderId="0" xfId="0" applyFont="1" applyFill="1" applyAlignment="1" applyProtection="1">
      <alignment horizontal="center" vertical="center" wrapText="1" readingOrder="1"/>
      <protection locked="0"/>
    </xf>
    <xf numFmtId="0" fontId="9" fillId="0" borderId="21" xfId="0" applyFont="1" applyBorder="1" applyAlignment="1" applyProtection="1">
      <alignment wrapText="1" readingOrder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vertical="top" wrapText="1"/>
      <protection locked="0"/>
    </xf>
    <xf numFmtId="188" fontId="9" fillId="0" borderId="21" xfId="0" applyNumberFormat="1" applyFont="1" applyBorder="1" applyAlignment="1" applyProtection="1">
      <alignment horizontal="right" wrapText="1" readingOrder="1"/>
      <protection locked="0"/>
    </xf>
    <xf numFmtId="0" fontId="10" fillId="0" borderId="21" xfId="0" applyFont="1" applyBorder="1" applyAlignment="1" applyProtection="1">
      <alignment vertical="center" wrapText="1" readingOrder="1"/>
      <protection locked="0"/>
    </xf>
    <xf numFmtId="0" fontId="10" fillId="0" borderId="21" xfId="0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24" xfId="0" applyFont="1" applyBorder="1" applyAlignment="1" applyProtection="1">
      <alignment horizontal="left" vertical="center" wrapText="1" readingOrder="1"/>
      <protection locked="0"/>
    </xf>
    <xf numFmtId="188" fontId="10" fillId="0" borderId="25" xfId="0" applyNumberFormat="1" applyFont="1" applyBorder="1" applyAlignment="1" applyProtection="1">
      <alignment horizontal="right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wrapText="1" readingOrder="1"/>
      <protection locked="0"/>
    </xf>
    <xf numFmtId="0" fontId="9" fillId="5" borderId="0" xfId="0" applyFont="1" applyFill="1" applyAlignment="1" applyProtection="1">
      <alignment wrapText="1" readingOrder="1"/>
      <protection locked="0"/>
    </xf>
    <xf numFmtId="0" fontId="8" fillId="6" borderId="0" xfId="0" applyFont="1" applyFill="1"/>
    <xf numFmtId="0" fontId="10" fillId="5" borderId="0" xfId="0" applyFont="1" applyFill="1" applyAlignment="1" applyProtection="1">
      <alignment vertical="top" wrapText="1" readingOrder="1"/>
      <protection locked="0"/>
    </xf>
    <xf numFmtId="0" fontId="9" fillId="5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left" wrapText="1" readingOrder="1"/>
      <protection locked="0"/>
    </xf>
    <xf numFmtId="0" fontId="10" fillId="5" borderId="0" xfId="0" applyFont="1" applyFill="1" applyAlignment="1" applyProtection="1">
      <alignment wrapText="1" readingOrder="1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 readingOrder="1"/>
      <protection locked="0"/>
    </xf>
    <xf numFmtId="0" fontId="28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/>
    <xf numFmtId="0" fontId="28" fillId="0" borderId="0" xfId="1" applyNumberFormat="1" applyFont="1" applyFill="1" applyBorder="1" applyAlignment="1">
      <alignment horizontal="center" vertical="top" wrapText="1" readingOrder="1"/>
    </xf>
    <xf numFmtId="0" fontId="28" fillId="0" borderId="0" xfId="1" applyNumberFormat="1" applyFont="1" applyFill="1" applyBorder="1" applyAlignment="1">
      <alignment horizontal="left" vertical="top" wrapText="1" readingOrder="1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30" fillId="0" borderId="30" xfId="1" applyNumberFormat="1" applyFont="1" applyFill="1" applyBorder="1" applyAlignment="1">
      <alignment wrapText="1" readingOrder="1"/>
    </xf>
    <xf numFmtId="0" fontId="31" fillId="0" borderId="31" xfId="0" applyFont="1" applyFill="1" applyBorder="1"/>
    <xf numFmtId="0" fontId="31" fillId="0" borderId="32" xfId="0" applyFont="1" applyFill="1" applyBorder="1"/>
    <xf numFmtId="0" fontId="30" fillId="0" borderId="31" xfId="1" applyNumberFormat="1" applyFont="1" applyFill="1" applyBorder="1" applyAlignment="1">
      <alignment wrapText="1" readingOrder="1"/>
    </xf>
    <xf numFmtId="188" fontId="33" fillId="0" borderId="31" xfId="1" applyNumberFormat="1" applyFont="1" applyFill="1" applyBorder="1" applyAlignment="1">
      <alignment wrapText="1" readingOrder="1"/>
    </xf>
    <xf numFmtId="0" fontId="30" fillId="0" borderId="33" xfId="1" applyNumberFormat="1" applyFont="1" applyFill="1" applyBorder="1" applyAlignment="1">
      <alignment wrapText="1" readingOrder="1"/>
    </xf>
    <xf numFmtId="0" fontId="31" fillId="0" borderId="0" xfId="0" applyFont="1" applyFill="1" applyBorder="1"/>
    <xf numFmtId="0" fontId="30" fillId="0" borderId="0" xfId="1" applyNumberFormat="1" applyFont="1" applyFill="1" applyBorder="1" applyAlignment="1">
      <alignment wrapText="1" readingOrder="1"/>
    </xf>
    <xf numFmtId="0" fontId="30" fillId="0" borderId="0" xfId="0" applyFont="1" applyFill="1" applyBorder="1"/>
    <xf numFmtId="0" fontId="30" fillId="0" borderId="34" xfId="0" applyFont="1" applyFill="1" applyBorder="1"/>
    <xf numFmtId="188" fontId="30" fillId="0" borderId="33" xfId="1" applyNumberFormat="1" applyFont="1" applyFill="1" applyBorder="1" applyAlignment="1">
      <alignment wrapText="1" readingOrder="1"/>
    </xf>
    <xf numFmtId="188" fontId="30" fillId="0" borderId="0" xfId="1" applyNumberFormat="1" applyFont="1" applyFill="1" applyBorder="1" applyAlignment="1">
      <alignment wrapText="1" readingOrder="1"/>
    </xf>
    <xf numFmtId="0" fontId="31" fillId="0" borderId="34" xfId="0" applyFont="1" applyFill="1" applyBorder="1"/>
    <xf numFmtId="0" fontId="33" fillId="0" borderId="33" xfId="1" applyNumberFormat="1" applyFont="1" applyFill="1" applyBorder="1" applyAlignment="1">
      <alignment vertical="top" wrapText="1" readingOrder="1"/>
    </xf>
    <xf numFmtId="0" fontId="33" fillId="0" borderId="0" xfId="1" applyNumberFormat="1" applyFont="1" applyFill="1" applyBorder="1" applyAlignment="1">
      <alignment vertical="top" wrapText="1" readingOrder="1"/>
    </xf>
    <xf numFmtId="0" fontId="34" fillId="0" borderId="0" xfId="1" applyNumberFormat="1" applyFont="1" applyFill="1" applyBorder="1" applyAlignment="1">
      <alignment vertical="top" wrapText="1" readingOrder="1"/>
    </xf>
    <xf numFmtId="188" fontId="30" fillId="0" borderId="44" xfId="1" applyNumberFormat="1" applyFont="1" applyFill="1" applyBorder="1" applyAlignment="1">
      <alignment wrapText="1" readingOrder="1"/>
    </xf>
    <xf numFmtId="188" fontId="30" fillId="0" borderId="36" xfId="1" applyNumberFormat="1" applyFont="1" applyFill="1" applyBorder="1" applyAlignment="1">
      <alignment wrapText="1" readingOrder="1"/>
    </xf>
    <xf numFmtId="0" fontId="30" fillId="0" borderId="0" xfId="1" applyNumberFormat="1" applyFont="1" applyFill="1" applyBorder="1" applyAlignment="1">
      <alignment horizontal="right" wrapText="1" readingOrder="1"/>
    </xf>
    <xf numFmtId="0" fontId="30" fillId="0" borderId="42" xfId="1" applyNumberFormat="1" applyFont="1" applyFill="1" applyBorder="1" applyAlignment="1">
      <alignment wrapText="1" readingOrder="1"/>
    </xf>
    <xf numFmtId="0" fontId="30" fillId="0" borderId="43" xfId="1" applyNumberFormat="1" applyFont="1" applyFill="1" applyBorder="1" applyAlignment="1">
      <alignment wrapText="1" readingOrder="1"/>
    </xf>
    <xf numFmtId="0" fontId="33" fillId="0" borderId="33" xfId="1" applyNumberFormat="1" applyFont="1" applyFill="1" applyBorder="1" applyAlignment="1">
      <alignment wrapText="1" readingOrder="1"/>
    </xf>
    <xf numFmtId="0" fontId="33" fillId="0" borderId="0" xfId="1" applyNumberFormat="1" applyFont="1" applyFill="1" applyBorder="1" applyAlignment="1">
      <alignment wrapText="1" readingOrder="1"/>
    </xf>
    <xf numFmtId="0" fontId="30" fillId="0" borderId="35" xfId="1" applyNumberFormat="1" applyFont="1" applyFill="1" applyBorder="1" applyAlignment="1">
      <alignment wrapText="1" readingOrder="1"/>
    </xf>
    <xf numFmtId="0" fontId="31" fillId="0" borderId="37" xfId="0" applyFont="1" applyFill="1" applyBorder="1"/>
    <xf numFmtId="0" fontId="30" fillId="0" borderId="37" xfId="0" applyFont="1" applyFill="1" applyBorder="1"/>
    <xf numFmtId="0" fontId="30" fillId="0" borderId="38" xfId="0" applyFont="1" applyFill="1" applyBorder="1"/>
    <xf numFmtId="0" fontId="30" fillId="0" borderId="37" xfId="1" applyNumberFormat="1" applyFont="1" applyFill="1" applyBorder="1" applyAlignment="1">
      <alignment wrapText="1" readingOrder="1"/>
    </xf>
    <xf numFmtId="188" fontId="33" fillId="0" borderId="41" xfId="1" applyNumberFormat="1" applyFont="1" applyFill="1" applyBorder="1" applyAlignment="1">
      <alignment wrapText="1" readingOrder="1"/>
    </xf>
    <xf numFmtId="0" fontId="31" fillId="0" borderId="41" xfId="1" applyNumberFormat="1" applyFont="1" applyFill="1" applyBorder="1" applyAlignment="1">
      <alignment vertical="top" wrapText="1"/>
    </xf>
    <xf numFmtId="0" fontId="31" fillId="0" borderId="39" xfId="1" applyNumberFormat="1" applyFont="1" applyFill="1" applyBorder="1" applyAlignment="1">
      <alignment vertical="top" wrapText="1"/>
    </xf>
    <xf numFmtId="0" fontId="30" fillId="0" borderId="0" xfId="1" applyNumberFormat="1" applyFont="1" applyFill="1" applyBorder="1" applyAlignment="1">
      <alignment horizontal="left" wrapText="1" readingOrder="1"/>
    </xf>
    <xf numFmtId="0" fontId="30" fillId="0" borderId="0" xfId="1" applyNumberFormat="1" applyFont="1" applyFill="1" applyBorder="1" applyAlignment="1">
      <alignment horizontal="right" vertical="top" wrapText="1" readingOrder="1"/>
    </xf>
    <xf numFmtId="0" fontId="30" fillId="0" borderId="0" xfId="1" applyNumberFormat="1" applyFont="1" applyFill="1" applyBorder="1" applyAlignment="1">
      <alignment horizontal="left" vertical="top" wrapText="1" readingOrder="1"/>
    </xf>
    <xf numFmtId="0" fontId="35" fillId="0" borderId="0" xfId="1" applyNumberFormat="1" applyFont="1" applyFill="1" applyBorder="1" applyAlignment="1">
      <alignment horizontal="left" vertical="top" wrapText="1" readingOrder="1"/>
    </xf>
    <xf numFmtId="0" fontId="28" fillId="0" borderId="0" xfId="1" applyNumberFormat="1" applyFont="1" applyFill="1" applyBorder="1" applyAlignment="1">
      <alignment vertical="top" wrapText="1" readingOrder="1"/>
    </xf>
    <xf numFmtId="0" fontId="37" fillId="0" borderId="45" xfId="2" applyFont="1" applyBorder="1" applyAlignment="1">
      <alignment horizontal="center" wrapText="1"/>
    </xf>
    <xf numFmtId="0" fontId="26" fillId="0" borderId="45" xfId="0" applyFont="1" applyFill="1" applyBorder="1" applyAlignment="1">
      <alignment horizontal="center"/>
    </xf>
    <xf numFmtId="0" fontId="9" fillId="2" borderId="20" xfId="0" applyFont="1" applyFill="1" applyBorder="1" applyAlignment="1" applyProtection="1">
      <alignment horizontal="center" vertical="center" wrapText="1" readingOrder="1"/>
      <protection locked="0"/>
    </xf>
    <xf numFmtId="0" fontId="10" fillId="2" borderId="0" xfId="0" applyFont="1" applyFill="1" applyAlignment="1" applyProtection="1">
      <alignment horizontal="center" wrapText="1" readingOrder="1"/>
      <protection locked="0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0" fillId="0" borderId="3" xfId="0" applyBorder="1"/>
    <xf numFmtId="0" fontId="0" fillId="0" borderId="2" xfId="0" applyBorder="1"/>
    <xf numFmtId="187" fontId="9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46" xfId="0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/>
    <xf numFmtId="0" fontId="0" fillId="0" borderId="13" xfId="0" applyBorder="1"/>
    <xf numFmtId="187" fontId="10" fillId="0" borderId="46" xfId="0" applyNumberFormat="1" applyFont="1" applyBorder="1" applyAlignment="1" applyProtection="1">
      <alignment horizontal="right" vertical="top" wrapText="1" readingOrder="1"/>
      <protection locked="0"/>
    </xf>
    <xf numFmtId="0" fontId="10" fillId="3" borderId="3" xfId="0" applyFont="1" applyFill="1" applyBorder="1" applyAlignment="1" applyProtection="1">
      <alignment horizontal="center" vertical="center" wrapText="1" readingOrder="1"/>
      <protection locked="0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46" xfId="0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6" fillId="0" borderId="13" xfId="0" applyFont="1" applyBorder="1" applyAlignment="1" applyProtection="1">
      <alignment horizontal="right" vertical="center" wrapText="1" readingOrder="1"/>
      <protection locked="0"/>
    </xf>
    <xf numFmtId="187" fontId="6" fillId="0" borderId="46" xfId="0" applyNumberFormat="1" applyFont="1" applyBorder="1" applyAlignment="1" applyProtection="1">
      <alignment horizontal="right" vertical="center" wrapText="1" readingOrder="1"/>
      <protection locked="0"/>
    </xf>
    <xf numFmtId="187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187" fontId="6" fillId="0" borderId="4" xfId="0" applyNumberFormat="1" applyFont="1" applyBorder="1" applyAlignment="1" applyProtection="1">
      <alignment horizontal="right" vertical="center" wrapText="1" readingOrder="1"/>
      <protection locked="0"/>
    </xf>
    <xf numFmtId="187" fontId="6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4" xfId="0" applyFont="1" applyBorder="1" applyAlignment="1" applyProtection="1">
      <alignment horizontal="left" vertical="center" wrapText="1" readingOrder="1"/>
      <protection locked="0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  <xf numFmtId="0" fontId="6" fillId="0" borderId="4" xfId="0" applyFont="1" applyBorder="1" applyAlignment="1" applyProtection="1">
      <alignment horizontal="right" vertical="center" wrapText="1" readingOrder="1"/>
      <protection locked="0"/>
    </xf>
    <xf numFmtId="0" fontId="6" fillId="0" borderId="2" xfId="0" applyFont="1" applyBorder="1" applyAlignment="1" applyProtection="1">
      <alignment horizontal="right" vertical="center" wrapText="1" readingOrder="1"/>
      <protection locked="0"/>
    </xf>
    <xf numFmtId="0" fontId="6" fillId="0" borderId="47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50" xfId="0" applyFont="1" applyBorder="1" applyAlignment="1" applyProtection="1">
      <alignment horizontal="left" vertical="center" wrapText="1" readingOrder="1"/>
      <protection locked="0"/>
    </xf>
    <xf numFmtId="0" fontId="6" fillId="0" borderId="7" xfId="0" applyFont="1" applyBorder="1" applyAlignment="1" applyProtection="1">
      <alignment horizontal="left" vertical="center" wrapText="1" readingOrder="1"/>
      <protection locked="0"/>
    </xf>
    <xf numFmtId="0" fontId="6" fillId="0" borderId="8" xfId="0" applyFont="1" applyBorder="1" applyAlignment="1" applyProtection="1">
      <alignment horizontal="left" vertical="center" wrapText="1" readingOrder="1"/>
      <protection locked="0"/>
    </xf>
    <xf numFmtId="0" fontId="6" fillId="0" borderId="9" xfId="0" applyFont="1" applyBorder="1" applyAlignment="1" applyProtection="1">
      <alignment horizontal="left" vertical="center" wrapText="1" readingOrder="1"/>
      <protection locked="0"/>
    </xf>
    <xf numFmtId="0" fontId="6" fillId="0" borderId="6" xfId="0" applyFont="1" applyBorder="1" applyAlignment="1" applyProtection="1">
      <alignment horizontal="left" vertical="top" wrapText="1" readingOrder="1"/>
      <protection locked="0"/>
    </xf>
    <xf numFmtId="0" fontId="6" fillId="0" borderId="3" xfId="0" applyFont="1" applyBorder="1" applyAlignment="1" applyProtection="1">
      <alignment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 applyProtection="1">
      <alignment horizontal="center" vertical="center" wrapText="1" readingOrder="1"/>
      <protection locked="0"/>
    </xf>
    <xf numFmtId="0" fontId="6" fillId="2" borderId="20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wrapText="1" readingOrder="1"/>
      <protection locked="0"/>
    </xf>
    <xf numFmtId="0" fontId="4" fillId="3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0" fontId="10" fillId="3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wrapText="1" readingOrder="1"/>
      <protection locked="0"/>
    </xf>
    <xf numFmtId="0" fontId="10" fillId="2" borderId="47" xfId="0" applyFont="1" applyFill="1" applyBorder="1" applyAlignment="1" applyProtection="1">
      <alignment horizontal="center" wrapText="1" readingOrder="1"/>
      <protection locked="0"/>
    </xf>
    <xf numFmtId="0" fontId="8" fillId="0" borderId="51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10" fillId="2" borderId="8" xfId="0" applyFont="1" applyFill="1" applyBorder="1" applyAlignment="1" applyProtection="1">
      <alignment horizontal="center" vertical="center" wrapText="1" readingOrder="1"/>
      <protection locked="0"/>
    </xf>
    <xf numFmtId="0" fontId="10" fillId="2" borderId="9" xfId="0" applyFont="1" applyFill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left" vertical="center" wrapText="1" readingOrder="1"/>
      <protection locked="0"/>
    </xf>
    <xf numFmtId="0" fontId="8" fillId="0" borderId="52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47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right" vertical="center" wrapText="1" readingOrder="1"/>
      <protection locked="0"/>
    </xf>
    <xf numFmtId="0" fontId="9" fillId="0" borderId="6" xfId="0" applyFont="1" applyBorder="1" applyAlignment="1" applyProtection="1">
      <alignment horizontal="right" vertical="center" wrapText="1" readingOrder="1"/>
      <protection locked="0"/>
    </xf>
    <xf numFmtId="188" fontId="9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53" xfId="0" applyFont="1" applyBorder="1" applyAlignment="1" applyProtection="1">
      <alignment horizontal="left" vertical="center" wrapText="1" readingOrder="1"/>
      <protection locked="0"/>
    </xf>
    <xf numFmtId="0" fontId="9" fillId="0" borderId="52" xfId="0" applyFont="1" applyBorder="1" applyAlignment="1" applyProtection="1">
      <alignment horizontal="left" vertical="center" wrapText="1" readingOrder="1"/>
      <protection locked="0"/>
    </xf>
    <xf numFmtId="0" fontId="8" fillId="0" borderId="53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188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9" fillId="0" borderId="52" xfId="0" applyFont="1" applyBorder="1" applyAlignment="1" applyProtection="1">
      <alignment horizontal="left" vertical="center" wrapText="1" readingOrder="1"/>
      <protection locked="0"/>
    </xf>
    <xf numFmtId="188" fontId="9" fillId="0" borderId="6" xfId="0" applyNumberFormat="1" applyFont="1" applyBorder="1" applyAlignment="1" applyProtection="1">
      <alignment horizontal="right" vertical="center" wrapText="1" readingOrder="1"/>
      <protection locked="0"/>
    </xf>
    <xf numFmtId="188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188" fontId="9" fillId="0" borderId="0" xfId="0" applyNumberFormat="1" applyFont="1" applyAlignment="1" applyProtection="1">
      <alignment horizontal="right" vertical="top" wrapText="1" readingOrder="1"/>
      <protection locked="0"/>
    </xf>
    <xf numFmtId="188" fontId="9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vertical="center" wrapText="1" readingOrder="1"/>
      <protection locked="0"/>
    </xf>
    <xf numFmtId="188" fontId="10" fillId="0" borderId="25" xfId="0" applyNumberFormat="1" applyFont="1" applyBorder="1" applyAlignment="1" applyProtection="1">
      <alignment horizontal="right" vertical="center" wrapText="1" readingOrder="1"/>
      <protection locked="0"/>
    </xf>
    <xf numFmtId="188" fontId="10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54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2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3" borderId="47" xfId="0" applyFont="1" applyFill="1" applyBorder="1" applyAlignment="1" applyProtection="1">
      <alignment horizontal="center" vertical="center" wrapText="1" readingOrder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horizontal="left" vertical="center" wrapText="1" readingOrder="1"/>
      <protection locked="0"/>
    </xf>
    <xf numFmtId="0" fontId="3" fillId="0" borderId="47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right" vertical="center" wrapText="1" readingOrder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vertical="center" wrapText="1" readingOrder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90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8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8" fontId="3" fillId="0" borderId="10" xfId="0" applyNumberFormat="1" applyFont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90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188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188" fontId="1" fillId="0" borderId="1" xfId="0" applyNumberFormat="1" applyFont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88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188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1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vertical="top" wrapText="1" readingOrder="1"/>
      <protection locked="0"/>
    </xf>
    <xf numFmtId="0" fontId="10" fillId="0" borderId="21" xfId="0" applyFont="1" applyBorder="1" applyAlignment="1" applyProtection="1">
      <alignment horizontal="left" vertical="center" wrapText="1" readingOrder="1"/>
      <protection locked="0"/>
    </xf>
    <xf numFmtId="0" fontId="9" fillId="0" borderId="21" xfId="0" applyFont="1" applyBorder="1" applyAlignment="1" applyProtection="1">
      <alignment horizontal="right" wrapText="1" readingOrder="1"/>
      <protection locked="0"/>
    </xf>
    <xf numFmtId="0" fontId="9" fillId="0" borderId="55" xfId="0" applyFont="1" applyBorder="1" applyAlignment="1" applyProtection="1">
      <alignment horizontal="right" wrapText="1" readingOrder="1"/>
      <protection locked="0"/>
    </xf>
    <xf numFmtId="0" fontId="10" fillId="0" borderId="56" xfId="0" applyFont="1" applyBorder="1" applyAlignment="1" applyProtection="1">
      <alignment horizontal="right" wrapText="1" readingOrder="1"/>
      <protection locked="0"/>
    </xf>
    <xf numFmtId="0" fontId="10" fillId="0" borderId="21" xfId="0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57" xfId="0" applyFont="1" applyBorder="1" applyAlignment="1" applyProtection="1">
      <alignment wrapText="1" readingOrder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 applyProtection="1">
      <alignment horizontal="center" wrapText="1" readingOrder="1"/>
      <protection locked="0"/>
    </xf>
    <xf numFmtId="0" fontId="1" fillId="0" borderId="57" xfId="0" applyFont="1" applyBorder="1" applyAlignment="1" applyProtection="1">
      <alignment horizontal="center" wrapText="1" readingOrder="1"/>
      <protection locked="0"/>
    </xf>
    <xf numFmtId="0" fontId="1" fillId="0" borderId="57" xfId="0" applyFont="1" applyBorder="1" applyAlignment="1" applyProtection="1">
      <alignment horizontal="center" vertical="center" wrapText="1" readingOrder="1"/>
      <protection locked="0"/>
    </xf>
    <xf numFmtId="0" fontId="1" fillId="4" borderId="58" xfId="0" applyFont="1" applyFill="1" applyBorder="1" applyAlignment="1" applyProtection="1">
      <alignment horizontal="center" wrapText="1" readingOrder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1" fillId="4" borderId="58" xfId="0" applyFont="1" applyFill="1" applyBorder="1" applyAlignment="1" applyProtection="1">
      <alignment horizontal="center" wrapText="1" readingOrder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1" fillId="4" borderId="56" xfId="0" applyFont="1" applyFill="1" applyBorder="1" applyAlignment="1" applyProtection="1">
      <alignment horizontal="center" vertical="center" wrapText="1" readingOrder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1" fillId="4" borderId="56" xfId="0" applyFont="1" applyFill="1" applyBorder="1" applyAlignment="1" applyProtection="1">
      <alignment horizontal="center" vertical="center" wrapText="1" readingOrder="1"/>
      <protection locked="0"/>
    </xf>
    <xf numFmtId="0" fontId="1" fillId="4" borderId="21" xfId="0" applyFont="1" applyFill="1" applyBorder="1" applyAlignment="1" applyProtection="1">
      <alignment horizontal="center" vertical="center" wrapText="1" readingOrder="1"/>
      <protection locked="0"/>
    </xf>
    <xf numFmtId="0" fontId="1" fillId="0" borderId="58" xfId="0" applyFont="1" applyBorder="1" applyAlignment="1" applyProtection="1">
      <alignment horizontal="left" vertical="center" wrapText="1" readingOrder="1"/>
      <protection locked="0"/>
    </xf>
    <xf numFmtId="0" fontId="1" fillId="0" borderId="56" xfId="0" applyFont="1" applyBorder="1" applyAlignment="1" applyProtection="1">
      <alignment wrapText="1" readingOrder="1"/>
      <protection locked="0"/>
    </xf>
    <xf numFmtId="0" fontId="3" fillId="0" borderId="45" xfId="0" applyFont="1" applyBorder="1" applyAlignment="1" applyProtection="1">
      <alignment horizontal="left" vertical="center" wrapText="1" readingOrder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3" fillId="0" borderId="45" xfId="0" applyFont="1" applyBorder="1" applyAlignment="1" applyProtection="1">
      <alignment horizontal="left" vertical="center" wrapText="1" readingOrder="1"/>
      <protection locked="0"/>
    </xf>
    <xf numFmtId="188" fontId="3" fillId="0" borderId="4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45" xfId="0" applyFont="1" applyBorder="1" applyAlignment="1" applyProtection="1">
      <alignment horizontal="center" vertical="center" wrapText="1" readingOrder="1"/>
      <protection locked="0"/>
    </xf>
    <xf numFmtId="191" fontId="3" fillId="0" borderId="45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45" xfId="0" applyFont="1" applyBorder="1" applyAlignment="1" applyProtection="1">
      <alignment horizontal="center" vertical="center" wrapText="1" readingOrder="1"/>
      <protection locked="0"/>
    </xf>
    <xf numFmtId="188" fontId="1" fillId="0" borderId="45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45" xfId="0" applyFont="1" applyBorder="1" applyAlignment="1" applyProtection="1">
      <alignment horizontal="right" vertical="center" wrapText="1" readingOrder="1"/>
      <protection locked="0"/>
    </xf>
    <xf numFmtId="0" fontId="1" fillId="0" borderId="45" xfId="0" applyFont="1" applyBorder="1" applyAlignment="1" applyProtection="1">
      <alignment vertical="center" wrapText="1" readingOrder="1"/>
      <protection locked="0"/>
    </xf>
    <xf numFmtId="0" fontId="1" fillId="0" borderId="56" xfId="0" applyFont="1" applyBorder="1" applyAlignment="1" applyProtection="1">
      <alignment horizontal="left" wrapText="1" readingOrder="1"/>
      <protection locked="0"/>
    </xf>
  </cellXfs>
  <cellStyles count="3">
    <cellStyle name="Normal" xfId="1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2"/>
  <sheetViews>
    <sheetView topLeftCell="A10" workbookViewId="0">
      <selection activeCell="E12" sqref="E12"/>
    </sheetView>
  </sheetViews>
  <sheetFormatPr defaultRowHeight="18.75" customHeight="1"/>
  <cols>
    <col min="1" max="1" width="6" style="1" customWidth="1"/>
    <col min="2" max="2" width="11.5703125" style="1" customWidth="1"/>
    <col min="3" max="3" width="27.42578125" style="1" customWidth="1"/>
    <col min="4" max="4" width="6" style="1" customWidth="1"/>
    <col min="5" max="5" width="9.140625" style="54"/>
    <col min="6" max="6" width="7.5703125" style="1" customWidth="1"/>
    <col min="7" max="7" width="13.7109375" style="1" customWidth="1"/>
    <col min="8" max="8" width="5.28515625" style="1" customWidth="1"/>
    <col min="9" max="9" width="13.85546875" style="1" customWidth="1"/>
    <col min="10" max="16384" width="9.140625" style="1"/>
  </cols>
  <sheetData>
    <row r="3" spans="2:12" ht="18.75" customHeight="1">
      <c r="B3" s="292" t="s">
        <v>0</v>
      </c>
      <c r="C3" s="292"/>
      <c r="D3" s="292"/>
      <c r="E3" s="292"/>
      <c r="F3" s="292"/>
      <c r="G3" s="292"/>
      <c r="H3" s="292"/>
      <c r="I3" s="292"/>
      <c r="J3" s="10"/>
      <c r="K3" s="10"/>
    </row>
    <row r="4" spans="2:12" ht="18.75" customHeight="1">
      <c r="B4" s="292" t="s">
        <v>88</v>
      </c>
      <c r="C4" s="292"/>
      <c r="D4" s="292"/>
      <c r="E4" s="292"/>
      <c r="F4" s="292"/>
      <c r="G4" s="292"/>
      <c r="H4" s="292"/>
      <c r="I4" s="292"/>
      <c r="J4" s="10"/>
      <c r="K4" s="10"/>
      <c r="L4" s="49"/>
    </row>
    <row r="5" spans="2:12" ht="18.75" customHeight="1">
      <c r="B5" s="292" t="s">
        <v>89</v>
      </c>
      <c r="C5" s="292"/>
      <c r="D5" s="292"/>
      <c r="E5" s="292"/>
      <c r="F5" s="292"/>
      <c r="G5" s="292"/>
      <c r="H5" s="292"/>
      <c r="I5" s="292"/>
      <c r="J5" s="10"/>
      <c r="K5" s="10"/>
      <c r="L5" s="49"/>
    </row>
    <row r="7" spans="2:12" ht="18.75" customHeight="1">
      <c r="B7" s="45"/>
      <c r="C7" s="45"/>
      <c r="D7" s="45"/>
      <c r="E7" s="53" t="s">
        <v>90</v>
      </c>
      <c r="F7" s="49"/>
      <c r="G7" s="53" t="s">
        <v>75</v>
      </c>
      <c r="H7" s="53"/>
      <c r="I7" s="53" t="s">
        <v>76</v>
      </c>
      <c r="J7" s="49"/>
      <c r="K7" s="49"/>
      <c r="L7" s="49"/>
    </row>
    <row r="8" spans="2:12" ht="18.75" customHeight="1">
      <c r="B8" s="304" t="s">
        <v>91</v>
      </c>
      <c r="C8" s="304"/>
      <c r="D8" s="49"/>
      <c r="E8" s="55">
        <v>2</v>
      </c>
      <c r="F8" s="49"/>
      <c r="G8" s="46">
        <v>47630891.5</v>
      </c>
      <c r="H8" s="46"/>
      <c r="I8" s="51">
        <v>44902596.5</v>
      </c>
      <c r="J8" s="49"/>
      <c r="K8" s="49"/>
      <c r="L8" s="49"/>
    </row>
    <row r="9" spans="2:12" ht="18.75" customHeight="1">
      <c r="B9" s="304" t="s">
        <v>92</v>
      </c>
      <c r="C9" s="304"/>
      <c r="D9" s="49"/>
      <c r="E9" s="56"/>
      <c r="F9" s="49"/>
      <c r="G9" s="47"/>
      <c r="H9" s="47"/>
      <c r="I9" s="45"/>
      <c r="J9" s="49"/>
      <c r="K9" s="49"/>
      <c r="L9" s="49"/>
    </row>
    <row r="10" spans="2:12" ht="18.75" customHeight="1">
      <c r="B10" s="45"/>
      <c r="C10" s="50" t="s">
        <v>93</v>
      </c>
      <c r="D10" s="49"/>
      <c r="E10" s="56"/>
      <c r="F10" s="49"/>
      <c r="G10" s="47"/>
      <c r="H10" s="47"/>
      <c r="I10" s="45"/>
      <c r="J10" s="49"/>
      <c r="K10" s="49"/>
      <c r="L10" s="49"/>
    </row>
    <row r="11" spans="2:12" ht="18.75" customHeight="1">
      <c r="B11" s="45"/>
      <c r="C11" s="45" t="s">
        <v>94</v>
      </c>
      <c r="D11" s="49"/>
      <c r="E11" s="57">
        <v>3</v>
      </c>
      <c r="F11" s="49"/>
      <c r="G11" s="48">
        <v>24937149.800000001</v>
      </c>
      <c r="H11" s="48"/>
      <c r="I11" s="52">
        <v>25027149.149999999</v>
      </c>
      <c r="J11" s="49"/>
      <c r="K11" s="49"/>
      <c r="L11" s="49"/>
    </row>
    <row r="12" spans="2:12" ht="18.75" customHeight="1">
      <c r="B12" s="45"/>
      <c r="C12" s="45" t="s">
        <v>95</v>
      </c>
      <c r="D12" s="49"/>
      <c r="E12" s="57">
        <v>4</v>
      </c>
      <c r="F12" s="49"/>
      <c r="G12" s="48">
        <v>138000</v>
      </c>
      <c r="H12" s="48"/>
      <c r="I12" s="52">
        <v>0</v>
      </c>
      <c r="J12" s="49"/>
      <c r="K12" s="49"/>
      <c r="L12" s="49"/>
    </row>
    <row r="13" spans="2:12" ht="18.75" customHeight="1">
      <c r="B13" s="45"/>
      <c r="C13" s="45" t="s">
        <v>96</v>
      </c>
      <c r="D13" s="49"/>
      <c r="E13" s="57">
        <v>5</v>
      </c>
      <c r="F13" s="49"/>
      <c r="G13" s="48">
        <v>3097415.75</v>
      </c>
      <c r="H13" s="48"/>
      <c r="I13" s="52">
        <v>2876552</v>
      </c>
      <c r="J13" s="49"/>
      <c r="K13" s="49"/>
      <c r="L13" s="49"/>
    </row>
    <row r="14" spans="2:12" ht="18.75" customHeight="1">
      <c r="B14" s="45"/>
      <c r="C14" s="45" t="s">
        <v>97</v>
      </c>
      <c r="D14" s="49"/>
      <c r="E14" s="57">
        <v>6</v>
      </c>
      <c r="F14" s="49"/>
      <c r="G14" s="48">
        <v>38344.36</v>
      </c>
      <c r="H14" s="48"/>
      <c r="I14" s="52">
        <v>37064.71</v>
      </c>
      <c r="J14" s="49"/>
      <c r="K14" s="49"/>
      <c r="L14" s="49"/>
    </row>
    <row r="15" spans="2:12" ht="18.75" customHeight="1">
      <c r="B15" s="45"/>
      <c r="C15" s="45" t="s">
        <v>98</v>
      </c>
      <c r="D15" s="49"/>
      <c r="E15" s="57">
        <v>7</v>
      </c>
      <c r="F15" s="49"/>
      <c r="G15" s="48">
        <v>57044</v>
      </c>
      <c r="H15" s="48"/>
      <c r="I15" s="52">
        <v>39666</v>
      </c>
      <c r="J15" s="49"/>
      <c r="K15" s="49"/>
      <c r="L15" s="49"/>
    </row>
    <row r="16" spans="2:12" ht="18.75" customHeight="1">
      <c r="B16" s="45"/>
      <c r="C16" s="45" t="s">
        <v>99</v>
      </c>
      <c r="D16" s="49"/>
      <c r="E16" s="57">
        <v>8</v>
      </c>
      <c r="F16" s="49"/>
      <c r="G16" s="48">
        <v>1062527</v>
      </c>
      <c r="H16" s="48"/>
      <c r="I16" s="52">
        <v>1221051</v>
      </c>
      <c r="J16" s="49"/>
      <c r="K16" s="49"/>
      <c r="L16" s="49"/>
    </row>
    <row r="17" spans="2:12" ht="18.75" customHeight="1">
      <c r="B17" s="45"/>
      <c r="C17" s="50" t="s">
        <v>100</v>
      </c>
      <c r="D17" s="49"/>
      <c r="E17" s="56"/>
      <c r="F17" s="49"/>
      <c r="G17" s="46">
        <v>29330480.91</v>
      </c>
      <c r="H17" s="46"/>
      <c r="I17" s="51">
        <v>29201482.859999999</v>
      </c>
      <c r="J17" s="49"/>
      <c r="K17" s="49"/>
      <c r="L17" s="49"/>
    </row>
    <row r="18" spans="2:12" ht="18.75" customHeight="1">
      <c r="B18" s="45"/>
      <c r="C18" s="50" t="s">
        <v>101</v>
      </c>
      <c r="D18" s="49"/>
      <c r="E18" s="56"/>
      <c r="F18" s="49"/>
      <c r="G18" s="47"/>
      <c r="H18" s="47"/>
      <c r="I18" s="45"/>
      <c r="J18" s="49"/>
      <c r="K18" s="49"/>
      <c r="L18" s="49"/>
    </row>
    <row r="19" spans="2:12" ht="18.75" customHeight="1">
      <c r="B19" s="45"/>
      <c r="C19" s="45" t="s">
        <v>102</v>
      </c>
      <c r="D19" s="49"/>
      <c r="E19" s="57">
        <v>2</v>
      </c>
      <c r="F19" s="49"/>
      <c r="G19" s="48">
        <v>7989500</v>
      </c>
      <c r="H19" s="48"/>
      <c r="I19" s="52">
        <v>7989500</v>
      </c>
      <c r="J19" s="49"/>
      <c r="K19" s="49"/>
      <c r="L19" s="49"/>
    </row>
    <row r="20" spans="2:12" ht="18.75" customHeight="1">
      <c r="B20" s="45"/>
      <c r="C20" s="50" t="s">
        <v>103</v>
      </c>
      <c r="D20" s="49"/>
      <c r="E20" s="56"/>
      <c r="F20" s="49"/>
      <c r="G20" s="46">
        <v>7989500</v>
      </c>
      <c r="H20" s="46"/>
      <c r="I20" s="51">
        <v>7989500</v>
      </c>
      <c r="J20" s="49"/>
      <c r="K20" s="49"/>
      <c r="L20" s="49"/>
    </row>
    <row r="21" spans="2:12" ht="18.75" customHeight="1">
      <c r="B21" s="50" t="s">
        <v>104</v>
      </c>
      <c r="C21" s="49"/>
      <c r="D21" s="49"/>
      <c r="E21" s="53"/>
      <c r="F21" s="49"/>
      <c r="G21" s="46">
        <v>37319980.909999996</v>
      </c>
      <c r="H21" s="46"/>
      <c r="I21" s="51">
        <v>37190982.859999999</v>
      </c>
      <c r="J21" s="49"/>
      <c r="K21" s="49"/>
      <c r="L21" s="49"/>
    </row>
    <row r="22" spans="2:12" ht="18.75" customHeight="1">
      <c r="B22" s="50" t="s">
        <v>105</v>
      </c>
      <c r="C22" s="49"/>
      <c r="D22" s="49"/>
      <c r="E22" s="55">
        <v>2</v>
      </c>
      <c r="F22" s="49"/>
      <c r="G22" s="46">
        <v>47630891.5</v>
      </c>
      <c r="H22" s="46"/>
      <c r="I22" s="51">
        <v>44902596.5</v>
      </c>
      <c r="J22" s="49"/>
      <c r="K22" s="49"/>
      <c r="L22" s="49"/>
    </row>
    <row r="23" spans="2:12" ht="18.75" customHeight="1">
      <c r="B23" s="50" t="s">
        <v>106</v>
      </c>
      <c r="C23" s="49"/>
      <c r="D23" s="49"/>
      <c r="E23" s="56"/>
      <c r="F23" s="49"/>
      <c r="G23" s="47"/>
      <c r="H23" s="47"/>
      <c r="I23" s="45"/>
      <c r="J23" s="49"/>
      <c r="K23" s="49"/>
      <c r="L23" s="49"/>
    </row>
    <row r="24" spans="2:12" ht="18.75" customHeight="1">
      <c r="B24" s="45"/>
      <c r="C24" s="50" t="s">
        <v>107</v>
      </c>
      <c r="D24" s="49"/>
      <c r="E24" s="56"/>
      <c r="F24" s="49"/>
      <c r="G24" s="47"/>
      <c r="H24" s="47"/>
      <c r="I24" s="45"/>
      <c r="J24" s="49"/>
      <c r="K24" s="49"/>
      <c r="L24" s="49"/>
    </row>
    <row r="25" spans="2:12" ht="18.75" customHeight="1">
      <c r="B25" s="45"/>
      <c r="C25" s="45" t="s">
        <v>108</v>
      </c>
      <c r="D25" s="49"/>
      <c r="E25" s="57">
        <v>9</v>
      </c>
      <c r="F25" s="49"/>
      <c r="G25" s="48">
        <v>4743755.2</v>
      </c>
      <c r="H25" s="48"/>
      <c r="I25" s="52">
        <v>4848010</v>
      </c>
      <c r="J25" s="49"/>
      <c r="K25" s="49"/>
      <c r="L25" s="49"/>
    </row>
    <row r="26" spans="2:12" ht="18.75" customHeight="1">
      <c r="B26" s="45"/>
      <c r="C26" s="45" t="s">
        <v>109</v>
      </c>
      <c r="D26" s="49"/>
      <c r="E26" s="57">
        <v>10</v>
      </c>
      <c r="F26" s="49"/>
      <c r="G26" s="48">
        <v>881626.01</v>
      </c>
      <c r="H26" s="48"/>
      <c r="I26" s="52">
        <v>966547.15</v>
      </c>
      <c r="J26" s="49"/>
      <c r="K26" s="49"/>
      <c r="L26" s="49"/>
    </row>
    <row r="27" spans="2:12" ht="18.75" customHeight="1">
      <c r="B27" s="45"/>
      <c r="C27" s="50" t="s">
        <v>110</v>
      </c>
      <c r="D27" s="49"/>
      <c r="E27" s="56"/>
      <c r="F27" s="49"/>
      <c r="G27" s="46">
        <v>5625381.21</v>
      </c>
      <c r="H27" s="46"/>
      <c r="I27" s="51">
        <v>5814557.1500000004</v>
      </c>
      <c r="J27" s="49"/>
      <c r="K27" s="49"/>
      <c r="L27" s="49"/>
    </row>
    <row r="28" spans="2:12" ht="18.75" customHeight="1">
      <c r="B28" s="45"/>
      <c r="C28" s="50" t="s">
        <v>111</v>
      </c>
      <c r="D28" s="49"/>
      <c r="E28" s="56"/>
      <c r="F28" s="49"/>
      <c r="G28" s="47"/>
      <c r="H28" s="47"/>
      <c r="I28" s="45"/>
      <c r="J28" s="49"/>
      <c r="K28" s="49"/>
      <c r="L28" s="49"/>
    </row>
    <row r="29" spans="2:12" ht="18.75" customHeight="1">
      <c r="B29" s="45"/>
      <c r="C29" s="45" t="s">
        <v>112</v>
      </c>
      <c r="D29" s="49"/>
      <c r="E29" s="57">
        <v>11</v>
      </c>
      <c r="F29" s="49"/>
      <c r="G29" s="48">
        <v>2649314.34</v>
      </c>
      <c r="H29" s="48"/>
      <c r="I29" s="52">
        <v>3481483.01</v>
      </c>
      <c r="J29" s="49"/>
      <c r="K29" s="49"/>
      <c r="L29" s="49"/>
    </row>
    <row r="30" spans="2:12" ht="18.75" customHeight="1">
      <c r="B30" s="45"/>
      <c r="C30" s="50" t="s">
        <v>113</v>
      </c>
      <c r="D30" s="49"/>
      <c r="E30" s="56"/>
      <c r="F30" s="49"/>
      <c r="G30" s="46">
        <v>2649314.34</v>
      </c>
      <c r="H30" s="46"/>
      <c r="I30" s="51">
        <v>3481483.01</v>
      </c>
      <c r="J30" s="49"/>
      <c r="K30" s="49"/>
      <c r="L30" s="49"/>
    </row>
    <row r="31" spans="2:12" ht="18.75" customHeight="1">
      <c r="B31" s="50" t="s">
        <v>114</v>
      </c>
      <c r="C31" s="49"/>
      <c r="D31" s="49"/>
      <c r="E31" s="53"/>
      <c r="F31" s="49"/>
      <c r="G31" s="46">
        <v>8274695.5499999998</v>
      </c>
      <c r="H31" s="46"/>
      <c r="I31" s="51">
        <v>9296040.1600000001</v>
      </c>
      <c r="J31" s="49"/>
      <c r="K31" s="49"/>
      <c r="L31" s="49"/>
    </row>
    <row r="32" spans="2:12" ht="18.75" customHeight="1">
      <c r="B32" s="50" t="s">
        <v>115</v>
      </c>
      <c r="C32" s="49"/>
      <c r="D32" s="49"/>
      <c r="E32" s="56"/>
      <c r="F32" s="49"/>
      <c r="G32" s="47"/>
      <c r="H32" s="47"/>
      <c r="I32" s="45"/>
      <c r="J32" s="49"/>
      <c r="K32" s="49"/>
      <c r="L32" s="49"/>
    </row>
    <row r="33" spans="2:12" ht="18.75" customHeight="1">
      <c r="B33" s="45"/>
      <c r="C33" s="45" t="s">
        <v>115</v>
      </c>
      <c r="D33" s="49"/>
      <c r="E33" s="57">
        <v>12</v>
      </c>
      <c r="F33" s="49"/>
      <c r="G33" s="48">
        <v>18552247.699999999</v>
      </c>
      <c r="H33" s="48"/>
      <c r="I33" s="52">
        <v>14949283.98</v>
      </c>
      <c r="J33" s="49"/>
      <c r="K33" s="49"/>
      <c r="L33" s="49"/>
    </row>
    <row r="34" spans="2:12" ht="18.75" customHeight="1">
      <c r="B34" s="45"/>
      <c r="C34" s="45" t="s">
        <v>116</v>
      </c>
      <c r="D34" s="49"/>
      <c r="E34" s="57">
        <v>13</v>
      </c>
      <c r="F34" s="49"/>
      <c r="G34" s="48">
        <v>10493037.66</v>
      </c>
      <c r="H34" s="48"/>
      <c r="I34" s="52">
        <v>12945658.720000001</v>
      </c>
      <c r="J34" s="49"/>
      <c r="K34" s="49"/>
      <c r="L34" s="49"/>
    </row>
    <row r="35" spans="2:12" ht="18.75" customHeight="1">
      <c r="B35" s="45"/>
      <c r="C35" s="50" t="s">
        <v>117</v>
      </c>
      <c r="D35" s="49"/>
      <c r="E35" s="56"/>
      <c r="F35" s="49"/>
      <c r="G35" s="46">
        <v>29045285.359999999</v>
      </c>
      <c r="H35" s="46"/>
      <c r="I35" s="51">
        <v>27894942.699999999</v>
      </c>
      <c r="J35" s="49"/>
      <c r="K35" s="49"/>
      <c r="L35" s="49"/>
    </row>
    <row r="36" spans="2:12" ht="18.75" customHeight="1">
      <c r="B36" s="50" t="s">
        <v>118</v>
      </c>
      <c r="C36" s="49"/>
      <c r="D36" s="49"/>
      <c r="E36" s="53"/>
      <c r="F36" s="49"/>
      <c r="G36" s="46">
        <v>37319980.909999996</v>
      </c>
      <c r="H36" s="46"/>
      <c r="I36" s="51">
        <v>37190982.859999999</v>
      </c>
      <c r="J36" s="49"/>
      <c r="K36" s="49"/>
      <c r="L36" s="49"/>
    </row>
    <row r="38" spans="2:12" ht="18.75" customHeight="1">
      <c r="B38" s="1" t="s">
        <v>119</v>
      </c>
    </row>
    <row r="41" spans="2:12" ht="18.75" customHeight="1">
      <c r="B41" s="303" t="s">
        <v>120</v>
      </c>
      <c r="C41" s="303"/>
      <c r="D41" s="303"/>
      <c r="E41" s="303"/>
      <c r="F41" s="303"/>
      <c r="G41" s="303"/>
      <c r="H41" s="303"/>
      <c r="I41" s="303"/>
    </row>
    <row r="42" spans="2:12" ht="18.75" customHeight="1">
      <c r="B42" s="303" t="s">
        <v>121</v>
      </c>
      <c r="C42" s="303"/>
      <c r="D42" s="303"/>
      <c r="E42" s="303"/>
      <c r="F42" s="303"/>
      <c r="G42" s="303"/>
      <c r="H42" s="303"/>
      <c r="I42" s="303"/>
    </row>
  </sheetData>
  <mergeCells count="7">
    <mergeCell ref="B41:I41"/>
    <mergeCell ref="B42:I42"/>
    <mergeCell ref="B3:I3"/>
    <mergeCell ref="B4:I4"/>
    <mergeCell ref="B8:C8"/>
    <mergeCell ref="B9:C9"/>
    <mergeCell ref="B5:I5"/>
  </mergeCells>
  <pageMargins left="0.19685039370078741" right="0.19685039370078741" top="0" bottom="0" header="0.31496062992125984" footer="0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topLeftCell="A7" workbookViewId="0">
      <selection activeCell="J21" sqref="J21"/>
    </sheetView>
  </sheetViews>
  <sheetFormatPr defaultRowHeight="21"/>
  <cols>
    <col min="1" max="1" width="1.140625" style="219" customWidth="1"/>
    <col min="2" max="2" width="3.28515625" style="219" customWidth="1"/>
    <col min="3" max="3" width="9.7109375" style="219" customWidth="1"/>
    <col min="4" max="4" width="9.140625" style="219"/>
    <col min="5" max="5" width="14.7109375" style="219" customWidth="1"/>
    <col min="6" max="6" width="11.28515625" style="219" customWidth="1"/>
    <col min="7" max="7" width="0.85546875" style="219" customWidth="1"/>
    <col min="8" max="8" width="11.85546875" style="219" customWidth="1"/>
    <col min="9" max="9" width="1.42578125" style="219" customWidth="1"/>
    <col min="10" max="10" width="12" style="219" customWidth="1"/>
    <col min="11" max="11" width="1" style="219" customWidth="1"/>
    <col min="12" max="12" width="4.7109375" style="219" customWidth="1"/>
    <col min="13" max="13" width="4.5703125" style="219" customWidth="1"/>
    <col min="14" max="16384" width="9.140625" style="219"/>
  </cols>
  <sheetData>
    <row r="1" spans="1:14">
      <c r="A1" s="24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>
      <c r="A2" s="240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>
      <c r="A3" s="292" t="s">
        <v>72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5" spans="1:14">
      <c r="B5" s="290" t="s">
        <v>335</v>
      </c>
      <c r="C5" s="288"/>
      <c r="D5" s="472" t="s">
        <v>336</v>
      </c>
      <c r="E5" s="288"/>
      <c r="F5" s="222"/>
      <c r="G5" s="222"/>
      <c r="H5" s="222" t="s">
        <v>75</v>
      </c>
      <c r="I5" s="222"/>
      <c r="J5" s="222"/>
      <c r="K5" s="222"/>
      <c r="L5" s="291" t="s">
        <v>76</v>
      </c>
      <c r="M5" s="287"/>
      <c r="N5" s="288"/>
    </row>
    <row r="6" spans="1:14" ht="19.5" customHeight="1">
      <c r="B6" s="225"/>
      <c r="C6" s="225"/>
      <c r="D6" s="286" t="s">
        <v>337</v>
      </c>
      <c r="E6" s="288"/>
      <c r="F6" s="36"/>
      <c r="G6" s="36"/>
      <c r="H6" s="221">
        <v>54435.18</v>
      </c>
      <c r="I6" s="36"/>
      <c r="J6" s="36"/>
      <c r="K6" s="36"/>
      <c r="L6" s="289">
        <v>5065.1499999999996</v>
      </c>
      <c r="M6" s="287"/>
      <c r="N6" s="288"/>
    </row>
    <row r="7" spans="1:14" ht="42">
      <c r="B7" s="225"/>
      <c r="C7" s="225"/>
      <c r="D7" s="286" t="s">
        <v>338</v>
      </c>
      <c r="E7" s="288"/>
      <c r="F7" s="36"/>
      <c r="G7" s="36"/>
      <c r="H7" s="221">
        <v>46658.22</v>
      </c>
      <c r="I7" s="36"/>
      <c r="J7" s="36"/>
      <c r="K7" s="36"/>
      <c r="L7" s="289">
        <v>42078.97</v>
      </c>
      <c r="M7" s="287"/>
      <c r="N7" s="288"/>
    </row>
    <row r="8" spans="1:14" ht="18" customHeight="1">
      <c r="B8" s="225"/>
      <c r="C8" s="225"/>
      <c r="D8" s="286" t="s">
        <v>339</v>
      </c>
      <c r="E8" s="288"/>
      <c r="F8" s="36"/>
      <c r="G8" s="36"/>
      <c r="H8" s="221">
        <v>387760</v>
      </c>
      <c r="I8" s="36"/>
      <c r="J8" s="36"/>
      <c r="K8" s="36"/>
      <c r="L8" s="289">
        <v>521355</v>
      </c>
      <c r="M8" s="287"/>
      <c r="N8" s="288"/>
    </row>
    <row r="9" spans="1:14">
      <c r="B9" s="225"/>
      <c r="C9" s="225"/>
      <c r="D9" s="286" t="s">
        <v>340</v>
      </c>
      <c r="E9" s="288"/>
      <c r="F9" s="36"/>
      <c r="G9" s="36"/>
      <c r="H9" s="36"/>
      <c r="I9" s="36"/>
      <c r="J9" s="36"/>
      <c r="K9" s="36"/>
      <c r="L9" s="473"/>
      <c r="M9" s="287"/>
      <c r="N9" s="288"/>
    </row>
    <row r="10" spans="1:14" ht="21.75" customHeight="1">
      <c r="B10" s="225"/>
      <c r="C10" s="225"/>
      <c r="D10" s="286" t="s">
        <v>341</v>
      </c>
      <c r="E10" s="288"/>
      <c r="F10" s="221">
        <v>5072.6099999999997</v>
      </c>
      <c r="G10" s="36"/>
      <c r="H10" s="36"/>
      <c r="I10" s="36"/>
      <c r="J10" s="221">
        <v>20546</v>
      </c>
      <c r="K10" s="36"/>
      <c r="L10" s="473"/>
      <c r="M10" s="287"/>
      <c r="N10" s="288"/>
    </row>
    <row r="11" spans="1:14" ht="21.75" customHeight="1">
      <c r="B11" s="225"/>
      <c r="C11" s="225"/>
      <c r="D11" s="286" t="s">
        <v>342</v>
      </c>
      <c r="E11" s="288"/>
      <c r="F11" s="221">
        <v>37000</v>
      </c>
      <c r="G11" s="36"/>
      <c r="H11" s="36"/>
      <c r="I11" s="36"/>
      <c r="J11" s="221">
        <v>37000</v>
      </c>
      <c r="K11" s="36"/>
      <c r="L11" s="473"/>
      <c r="M11" s="287"/>
      <c r="N11" s="288"/>
    </row>
    <row r="12" spans="1:14" ht="21.75" customHeight="1">
      <c r="B12" s="225"/>
      <c r="C12" s="225"/>
      <c r="D12" s="286" t="s">
        <v>343</v>
      </c>
      <c r="E12" s="288"/>
      <c r="F12" s="221">
        <v>0</v>
      </c>
      <c r="G12" s="36"/>
      <c r="H12" s="36"/>
      <c r="I12" s="36"/>
      <c r="J12" s="221">
        <v>0.63</v>
      </c>
      <c r="K12" s="36"/>
      <c r="L12" s="473"/>
      <c r="M12" s="287"/>
      <c r="N12" s="288"/>
    </row>
    <row r="13" spans="1:14" ht="21.75" customHeight="1">
      <c r="B13" s="225"/>
      <c r="C13" s="225"/>
      <c r="D13" s="286" t="s">
        <v>344</v>
      </c>
      <c r="E13" s="288"/>
      <c r="F13" s="221">
        <v>350700</v>
      </c>
      <c r="G13" s="36"/>
      <c r="H13" s="36"/>
      <c r="I13" s="36"/>
      <c r="J13" s="221">
        <v>340500</v>
      </c>
      <c r="K13" s="36"/>
      <c r="L13" s="473"/>
      <c r="M13" s="287"/>
      <c r="N13" s="288"/>
    </row>
    <row r="14" spans="1:14" ht="21.75" customHeight="1">
      <c r="B14" s="225"/>
      <c r="C14" s="225"/>
      <c r="D14" s="286" t="s">
        <v>345</v>
      </c>
      <c r="E14" s="288"/>
      <c r="F14" s="221">
        <v>0</v>
      </c>
      <c r="G14" s="36"/>
      <c r="H14" s="221">
        <v>392772.61</v>
      </c>
      <c r="I14" s="36"/>
      <c r="J14" s="221">
        <v>1.4</v>
      </c>
      <c r="K14" s="36"/>
      <c r="L14" s="289">
        <v>398048.03</v>
      </c>
      <c r="M14" s="287"/>
      <c r="N14" s="288"/>
    </row>
    <row r="15" spans="1:14" ht="21.75" customHeight="1" thickBot="1">
      <c r="B15" s="225"/>
      <c r="C15" s="225"/>
      <c r="D15" s="286"/>
      <c r="E15" s="288"/>
      <c r="F15" s="474"/>
      <c r="G15" s="36"/>
      <c r="H15" s="36"/>
      <c r="I15" s="36"/>
      <c r="J15" s="474"/>
      <c r="K15" s="36"/>
      <c r="L15" s="473"/>
      <c r="M15" s="287"/>
      <c r="N15" s="288"/>
    </row>
    <row r="16" spans="1:14" ht="23.25" customHeight="1" thickBot="1">
      <c r="B16" s="37"/>
      <c r="C16" s="37"/>
      <c r="D16" s="293" t="s">
        <v>18</v>
      </c>
      <c r="E16" s="287"/>
      <c r="F16" s="475"/>
      <c r="G16" s="476"/>
      <c r="H16" s="224">
        <v>881626.01</v>
      </c>
      <c r="I16" s="36"/>
      <c r="J16" s="475"/>
      <c r="K16" s="36"/>
      <c r="L16" s="294">
        <v>966547.15</v>
      </c>
      <c r="M16" s="426"/>
      <c r="N16" s="295"/>
    </row>
    <row r="17" spans="2:14" ht="21.75" thickTop="1">
      <c r="B17" s="37"/>
      <c r="C17" s="37"/>
      <c r="D17" s="293"/>
      <c r="E17" s="287"/>
      <c r="F17" s="475"/>
      <c r="G17" s="476"/>
      <c r="H17" s="226"/>
      <c r="I17" s="226"/>
      <c r="J17" s="226"/>
      <c r="K17" s="226"/>
      <c r="L17" s="296"/>
      <c r="M17" s="230"/>
      <c r="N17" s="230"/>
    </row>
  </sheetData>
  <mergeCells count="30">
    <mergeCell ref="D15:E15"/>
    <mergeCell ref="L15:N15"/>
    <mergeCell ref="D16:E16"/>
    <mergeCell ref="L16:N16"/>
    <mergeCell ref="D17:E17"/>
    <mergeCell ref="L17:N17"/>
    <mergeCell ref="D12:E12"/>
    <mergeCell ref="L12:N12"/>
    <mergeCell ref="D13:E13"/>
    <mergeCell ref="L13:N13"/>
    <mergeCell ref="D14:E14"/>
    <mergeCell ref="L14:N14"/>
    <mergeCell ref="D9:E9"/>
    <mergeCell ref="L9:N9"/>
    <mergeCell ref="D10:E10"/>
    <mergeCell ref="L10:N10"/>
    <mergeCell ref="D11:E11"/>
    <mergeCell ref="L11:N11"/>
    <mergeCell ref="D6:E6"/>
    <mergeCell ref="L6:N6"/>
    <mergeCell ref="D7:E7"/>
    <mergeCell ref="L7:N7"/>
    <mergeCell ref="D8:E8"/>
    <mergeCell ref="L8:N8"/>
    <mergeCell ref="A1:N1"/>
    <mergeCell ref="A2:N2"/>
    <mergeCell ref="A3:N3"/>
    <mergeCell ref="B5:C5"/>
    <mergeCell ref="D5:E5"/>
    <mergeCell ref="L5:N5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opLeftCell="A9" workbookViewId="0">
      <selection activeCell="G11" sqref="G11"/>
    </sheetView>
  </sheetViews>
  <sheetFormatPr defaultRowHeight="18.75"/>
  <cols>
    <col min="1" max="1" width="1.28515625" style="1" customWidth="1"/>
    <col min="2" max="2" width="21.5703125" style="1" customWidth="1"/>
    <col min="3" max="3" width="21" style="1" customWidth="1"/>
    <col min="4" max="6" width="9.140625" style="1"/>
    <col min="7" max="7" width="14.42578125" style="1" customWidth="1"/>
    <col min="8" max="8" width="14.28515625" style="1" customWidth="1"/>
    <col min="9" max="16384" width="9.140625" style="1"/>
  </cols>
  <sheetData>
    <row r="1" spans="1:12">
      <c r="A1" s="429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2">
      <c r="A2" s="429" t="s">
        <v>71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12">
      <c r="A3" s="429" t="s">
        <v>72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>
      <c r="B4" s="477" t="s">
        <v>346</v>
      </c>
      <c r="C4" s="428"/>
      <c r="D4" s="428"/>
      <c r="E4" s="428"/>
    </row>
    <row r="5" spans="1:12">
      <c r="A5" s="478" t="s">
        <v>75</v>
      </c>
      <c r="B5" s="479"/>
      <c r="C5" s="480"/>
      <c r="D5" s="481"/>
      <c r="E5" s="479"/>
      <c r="F5" s="479"/>
      <c r="G5" s="482"/>
      <c r="H5" s="482"/>
      <c r="I5" s="481"/>
      <c r="J5" s="479"/>
      <c r="K5" s="480"/>
    </row>
    <row r="6" spans="1:12" ht="37.5">
      <c r="A6" s="483" t="s">
        <v>347</v>
      </c>
      <c r="B6" s="484"/>
      <c r="C6" s="485" t="s">
        <v>348</v>
      </c>
      <c r="D6" s="483" t="s">
        <v>349</v>
      </c>
      <c r="E6" s="486"/>
      <c r="F6" s="484"/>
      <c r="G6" s="487" t="s">
        <v>350</v>
      </c>
      <c r="H6" s="488"/>
      <c r="I6" s="483" t="s">
        <v>351</v>
      </c>
      <c r="J6" s="484"/>
      <c r="K6" s="485" t="s">
        <v>352</v>
      </c>
    </row>
    <row r="7" spans="1:12">
      <c r="A7" s="489"/>
      <c r="B7" s="490"/>
      <c r="C7" s="491"/>
      <c r="D7" s="489"/>
      <c r="E7" s="479"/>
      <c r="F7" s="490"/>
      <c r="G7" s="492" t="s">
        <v>353</v>
      </c>
      <c r="H7" s="492" t="s">
        <v>354</v>
      </c>
      <c r="I7" s="489"/>
      <c r="J7" s="490"/>
      <c r="K7" s="491"/>
    </row>
    <row r="8" spans="1:12">
      <c r="A8" s="493" t="s">
        <v>355</v>
      </c>
      <c r="B8" s="486"/>
      <c r="C8" s="486"/>
      <c r="D8" s="486"/>
      <c r="E8" s="486"/>
      <c r="F8" s="486"/>
      <c r="G8" s="486"/>
      <c r="H8" s="486"/>
      <c r="I8" s="486"/>
      <c r="J8" s="486"/>
      <c r="K8" s="484"/>
    </row>
    <row r="9" spans="1:12" ht="87" customHeight="1">
      <c r="A9" s="495" t="s">
        <v>356</v>
      </c>
      <c r="B9" s="496"/>
      <c r="C9" s="497" t="s">
        <v>357</v>
      </c>
      <c r="D9" s="498">
        <v>1997000</v>
      </c>
      <c r="E9" s="496"/>
      <c r="F9" s="496"/>
      <c r="G9" s="499" t="s">
        <v>358</v>
      </c>
      <c r="H9" s="500">
        <v>41044</v>
      </c>
      <c r="I9" s="498">
        <v>662204.23</v>
      </c>
      <c r="J9" s="496"/>
      <c r="K9" s="500">
        <v>44834</v>
      </c>
    </row>
    <row r="10" spans="1:12" ht="98.25" customHeight="1">
      <c r="A10" s="495" t="s">
        <v>356</v>
      </c>
      <c r="B10" s="496"/>
      <c r="C10" s="497" t="s">
        <v>359</v>
      </c>
      <c r="D10" s="498">
        <v>2497500</v>
      </c>
      <c r="E10" s="496"/>
      <c r="F10" s="496"/>
      <c r="G10" s="499" t="s">
        <v>358</v>
      </c>
      <c r="H10" s="500">
        <v>41044</v>
      </c>
      <c r="I10" s="498">
        <v>828169.8</v>
      </c>
      <c r="J10" s="496"/>
      <c r="K10" s="500">
        <v>44834</v>
      </c>
    </row>
    <row r="11" spans="1:12" ht="81" customHeight="1">
      <c r="A11" s="495" t="s">
        <v>356</v>
      </c>
      <c r="B11" s="496"/>
      <c r="C11" s="497" t="s">
        <v>360</v>
      </c>
      <c r="D11" s="498">
        <v>3495000</v>
      </c>
      <c r="E11" s="496"/>
      <c r="F11" s="496"/>
      <c r="G11" s="499" t="s">
        <v>358</v>
      </c>
      <c r="H11" s="500">
        <v>41044</v>
      </c>
      <c r="I11" s="498">
        <v>1158940.31</v>
      </c>
      <c r="J11" s="496"/>
      <c r="K11" s="500">
        <v>44834</v>
      </c>
    </row>
    <row r="12" spans="1:12">
      <c r="A12" s="501" t="s">
        <v>18</v>
      </c>
      <c r="B12" s="496"/>
      <c r="C12" s="497"/>
      <c r="D12" s="502">
        <v>7989500</v>
      </c>
      <c r="E12" s="496"/>
      <c r="F12" s="496"/>
      <c r="G12" s="499"/>
      <c r="H12" s="499"/>
      <c r="I12" s="502">
        <v>2649314.34</v>
      </c>
      <c r="J12" s="496"/>
      <c r="K12" s="499"/>
    </row>
    <row r="13" spans="1:12">
      <c r="A13" s="501" t="s">
        <v>281</v>
      </c>
      <c r="B13" s="496"/>
      <c r="C13" s="503"/>
      <c r="D13" s="502">
        <v>7989500</v>
      </c>
      <c r="E13" s="496"/>
      <c r="F13" s="496"/>
      <c r="G13" s="504"/>
      <c r="H13" s="504"/>
      <c r="I13" s="502">
        <v>2649314.34</v>
      </c>
      <c r="J13" s="496"/>
      <c r="K13" s="504"/>
    </row>
    <row r="14" spans="1:12">
      <c r="A14" s="494" t="s">
        <v>361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90"/>
    </row>
    <row r="16" spans="1:12">
      <c r="A16" s="478" t="s">
        <v>76</v>
      </c>
      <c r="B16" s="479"/>
      <c r="C16" s="480"/>
      <c r="D16" s="481"/>
      <c r="E16" s="479"/>
      <c r="F16" s="479"/>
      <c r="G16" s="482"/>
      <c r="H16" s="482"/>
      <c r="I16" s="481"/>
      <c r="J16" s="479"/>
      <c r="K16" s="480"/>
    </row>
    <row r="17" spans="1:11" ht="37.5">
      <c r="A17" s="483" t="s">
        <v>347</v>
      </c>
      <c r="B17" s="484"/>
      <c r="C17" s="485" t="s">
        <v>348</v>
      </c>
      <c r="D17" s="483" t="s">
        <v>349</v>
      </c>
      <c r="E17" s="486"/>
      <c r="F17" s="484"/>
      <c r="G17" s="487" t="s">
        <v>350</v>
      </c>
      <c r="H17" s="488"/>
      <c r="I17" s="483" t="s">
        <v>351</v>
      </c>
      <c r="J17" s="484"/>
      <c r="K17" s="485" t="s">
        <v>352</v>
      </c>
    </row>
    <row r="18" spans="1:11">
      <c r="A18" s="489"/>
      <c r="B18" s="490"/>
      <c r="C18" s="491"/>
      <c r="D18" s="489"/>
      <c r="E18" s="479"/>
      <c r="F18" s="490"/>
      <c r="G18" s="492" t="s">
        <v>353</v>
      </c>
      <c r="H18" s="492" t="s">
        <v>354</v>
      </c>
      <c r="I18" s="489"/>
      <c r="J18" s="490"/>
      <c r="K18" s="491"/>
    </row>
    <row r="19" spans="1:11">
      <c r="A19" s="493" t="s">
        <v>355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4"/>
    </row>
    <row r="20" spans="1:11" ht="102" customHeight="1">
      <c r="A20" s="495" t="s">
        <v>356</v>
      </c>
      <c r="B20" s="496"/>
      <c r="C20" s="497" t="s">
        <v>360</v>
      </c>
      <c r="D20" s="498">
        <v>3495000</v>
      </c>
      <c r="E20" s="496"/>
      <c r="F20" s="496"/>
      <c r="G20" s="499" t="s">
        <v>358</v>
      </c>
      <c r="H20" s="500">
        <v>41044</v>
      </c>
      <c r="I20" s="498">
        <v>1522971.79</v>
      </c>
      <c r="J20" s="496"/>
      <c r="K20" s="500">
        <v>44834</v>
      </c>
    </row>
    <row r="21" spans="1:11" ht="102" customHeight="1">
      <c r="A21" s="495" t="s">
        <v>356</v>
      </c>
      <c r="B21" s="496"/>
      <c r="C21" s="497" t="s">
        <v>357</v>
      </c>
      <c r="D21" s="498">
        <v>1997000</v>
      </c>
      <c r="E21" s="496"/>
      <c r="F21" s="496"/>
      <c r="G21" s="499" t="s">
        <v>358</v>
      </c>
      <c r="H21" s="500">
        <v>41044</v>
      </c>
      <c r="I21" s="498">
        <v>870207.34</v>
      </c>
      <c r="J21" s="496"/>
      <c r="K21" s="500">
        <v>44834</v>
      </c>
    </row>
    <row r="22" spans="1:11" ht="102" customHeight="1">
      <c r="A22" s="495" t="s">
        <v>356</v>
      </c>
      <c r="B22" s="496"/>
      <c r="C22" s="497" t="s">
        <v>359</v>
      </c>
      <c r="D22" s="498">
        <v>2497500</v>
      </c>
      <c r="E22" s="496"/>
      <c r="F22" s="496"/>
      <c r="G22" s="499" t="s">
        <v>358</v>
      </c>
      <c r="H22" s="500">
        <v>41044</v>
      </c>
      <c r="I22" s="498">
        <v>1088303.8799999999</v>
      </c>
      <c r="J22" s="496"/>
      <c r="K22" s="500">
        <v>44834</v>
      </c>
    </row>
    <row r="23" spans="1:11">
      <c r="A23" s="501" t="s">
        <v>18</v>
      </c>
      <c r="B23" s="496"/>
      <c r="C23" s="497"/>
      <c r="D23" s="502">
        <v>7989500</v>
      </c>
      <c r="E23" s="496"/>
      <c r="F23" s="496"/>
      <c r="G23" s="499"/>
      <c r="H23" s="499"/>
      <c r="I23" s="502">
        <v>3481483.01</v>
      </c>
      <c r="J23" s="496"/>
      <c r="K23" s="499"/>
    </row>
    <row r="24" spans="1:11">
      <c r="A24" s="501" t="s">
        <v>281</v>
      </c>
      <c r="B24" s="496"/>
      <c r="C24" s="503"/>
      <c r="D24" s="502">
        <v>7989500</v>
      </c>
      <c r="E24" s="496"/>
      <c r="F24" s="496"/>
      <c r="G24" s="504"/>
      <c r="H24" s="504"/>
      <c r="I24" s="502">
        <v>3481483.01</v>
      </c>
      <c r="J24" s="496"/>
      <c r="K24" s="504"/>
    </row>
    <row r="25" spans="1:11">
      <c r="A25" s="505" t="s">
        <v>361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90"/>
    </row>
  </sheetData>
  <mergeCells count="58">
    <mergeCell ref="A25:K25"/>
    <mergeCell ref="A23:B23"/>
    <mergeCell ref="D23:F23"/>
    <mergeCell ref="I23:J23"/>
    <mergeCell ref="A24:B24"/>
    <mergeCell ref="D24:F24"/>
    <mergeCell ref="I24:J24"/>
    <mergeCell ref="A21:B21"/>
    <mergeCell ref="D21:F21"/>
    <mergeCell ref="I21:J21"/>
    <mergeCell ref="A22:B22"/>
    <mergeCell ref="D22:F22"/>
    <mergeCell ref="I22:J22"/>
    <mergeCell ref="A18:B18"/>
    <mergeCell ref="D18:F18"/>
    <mergeCell ref="I18:J18"/>
    <mergeCell ref="A19:K19"/>
    <mergeCell ref="A20:B20"/>
    <mergeCell ref="D20:F20"/>
    <mergeCell ref="I20:J20"/>
    <mergeCell ref="A14:K14"/>
    <mergeCell ref="A16:B16"/>
    <mergeCell ref="D16:F16"/>
    <mergeCell ref="I16:J16"/>
    <mergeCell ref="A17:B17"/>
    <mergeCell ref="D17:F17"/>
    <mergeCell ref="G17:H17"/>
    <mergeCell ref="I17:J17"/>
    <mergeCell ref="A12:B12"/>
    <mergeCell ref="D12:F12"/>
    <mergeCell ref="I12:J12"/>
    <mergeCell ref="A13:B13"/>
    <mergeCell ref="D13:F13"/>
    <mergeCell ref="I13:J13"/>
    <mergeCell ref="A10:B10"/>
    <mergeCell ref="D10:F10"/>
    <mergeCell ref="I10:J10"/>
    <mergeCell ref="A11:B11"/>
    <mergeCell ref="D11:F11"/>
    <mergeCell ref="I11:J11"/>
    <mergeCell ref="A7:B7"/>
    <mergeCell ref="D7:F7"/>
    <mergeCell ref="I7:J7"/>
    <mergeCell ref="A8:K8"/>
    <mergeCell ref="A9:B9"/>
    <mergeCell ref="D9:F9"/>
    <mergeCell ref="I9:J9"/>
    <mergeCell ref="A5:B5"/>
    <mergeCell ref="D5:F5"/>
    <mergeCell ref="I5:J5"/>
    <mergeCell ref="A6:B6"/>
    <mergeCell ref="D6:F6"/>
    <mergeCell ref="G6:H6"/>
    <mergeCell ref="I6:J6"/>
    <mergeCell ref="A1:L1"/>
    <mergeCell ref="A2:L2"/>
    <mergeCell ref="A3:L3"/>
    <mergeCell ref="B4:E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L11" sqref="L11:O11"/>
    </sheetView>
  </sheetViews>
  <sheetFormatPr defaultRowHeight="20.25" customHeight="1"/>
  <cols>
    <col min="1" max="1" width="0.28515625" style="58" customWidth="1"/>
    <col min="2" max="2" width="0.7109375" style="58" customWidth="1"/>
    <col min="3" max="3" width="4" style="58" customWidth="1"/>
    <col min="4" max="4" width="1" style="58" customWidth="1"/>
    <col min="5" max="5" width="3.140625" style="58" customWidth="1"/>
    <col min="6" max="6" width="1.28515625" style="58" customWidth="1"/>
    <col min="7" max="7" width="27.140625" style="58" customWidth="1"/>
    <col min="8" max="8" width="10.140625" style="58" customWidth="1"/>
    <col min="9" max="9" width="11.28515625" style="58" customWidth="1"/>
    <col min="10" max="10" width="0.7109375" style="58" customWidth="1"/>
    <col min="11" max="11" width="11.5703125" style="58" customWidth="1"/>
    <col min="12" max="12" width="2" style="58" customWidth="1"/>
    <col min="13" max="13" width="0.28515625" style="58" hidden="1" customWidth="1"/>
    <col min="14" max="14" width="7" style="58" customWidth="1"/>
    <col min="15" max="15" width="0.7109375" style="58" customWidth="1"/>
    <col min="16" max="16" width="11.5703125" style="58" customWidth="1"/>
    <col min="17" max="17" width="0.5703125" style="58" customWidth="1"/>
    <col min="18" max="18" width="0.28515625" style="58" hidden="1" customWidth="1"/>
    <col min="19" max="19" width="3" style="58" customWidth="1"/>
    <col min="20" max="20" width="5.28515625" style="58" customWidth="1"/>
    <col min="21" max="21" width="2.7109375" style="58" customWidth="1"/>
    <col min="22" max="22" width="0" style="58" hidden="1" customWidth="1"/>
    <col min="23" max="23" width="0.28515625" style="58" customWidth="1"/>
    <col min="24" max="16384" width="9.140625" style="58"/>
  </cols>
  <sheetData>
    <row r="1" spans="1:26" ht="40.5" customHeight="1"/>
    <row r="2" spans="1:26" ht="20.25" customHeight="1">
      <c r="A2" s="305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6" ht="20.25" customHeight="1">
      <c r="A3" s="305" t="s">
        <v>71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26" ht="20.25" customHeight="1">
      <c r="B4" s="307" t="s">
        <v>147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1:26" ht="22.5" customHeight="1">
      <c r="A5" s="308" t="s">
        <v>122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</row>
    <row r="6" spans="1:26" ht="22.5" customHeight="1">
      <c r="A6" s="59"/>
      <c r="H6" s="309">
        <v>2562</v>
      </c>
      <c r="I6" s="310"/>
      <c r="J6" s="310"/>
      <c r="K6" s="311"/>
      <c r="L6" s="309">
        <v>2561</v>
      </c>
      <c r="M6" s="310"/>
      <c r="N6" s="310"/>
      <c r="O6" s="310"/>
      <c r="P6" s="310"/>
      <c r="Q6" s="310"/>
      <c r="R6" s="310"/>
      <c r="S6" s="310"/>
      <c r="T6" s="310"/>
      <c r="U6" s="311"/>
    </row>
    <row r="7" spans="1:26" ht="20.25" customHeight="1">
      <c r="A7" s="312" t="s">
        <v>123</v>
      </c>
      <c r="B7" s="313"/>
      <c r="C7" s="313"/>
      <c r="D7" s="313"/>
      <c r="E7" s="313"/>
      <c r="F7" s="313"/>
      <c r="G7" s="314"/>
      <c r="H7" s="60"/>
      <c r="I7" s="61"/>
      <c r="J7" s="61"/>
      <c r="K7" s="62">
        <v>14949283.98</v>
      </c>
      <c r="L7" s="312" t="s">
        <v>140</v>
      </c>
      <c r="M7" s="315"/>
      <c r="N7" s="315"/>
      <c r="O7" s="315"/>
      <c r="P7" s="63" t="s">
        <v>140</v>
      </c>
      <c r="Q7" s="63" t="s">
        <v>140</v>
      </c>
      <c r="R7" s="316">
        <v>12455073.960000001</v>
      </c>
      <c r="S7" s="313"/>
      <c r="T7" s="313"/>
      <c r="U7" s="314"/>
    </row>
    <row r="8" spans="1:26" ht="20.25" customHeight="1">
      <c r="A8" s="317" t="s">
        <v>140</v>
      </c>
      <c r="B8" s="318"/>
      <c r="C8" s="319"/>
      <c r="D8" s="64" t="s">
        <v>140</v>
      </c>
      <c r="E8" s="319" t="s">
        <v>124</v>
      </c>
      <c r="F8" s="320"/>
      <c r="G8" s="321"/>
      <c r="H8" s="65">
        <v>5369192.9299999997</v>
      </c>
      <c r="I8" s="66"/>
      <c r="J8" s="66"/>
      <c r="K8" s="67"/>
      <c r="L8" s="322">
        <v>2968135.28</v>
      </c>
      <c r="M8" s="323"/>
      <c r="N8" s="323"/>
      <c r="O8" s="323"/>
      <c r="P8" s="64" t="s">
        <v>140</v>
      </c>
      <c r="Q8" s="64" t="s">
        <v>140</v>
      </c>
      <c r="R8" s="319" t="s">
        <v>140</v>
      </c>
      <c r="S8" s="318"/>
      <c r="T8" s="318"/>
      <c r="U8" s="324"/>
    </row>
    <row r="9" spans="1:26" ht="21.75" customHeight="1">
      <c r="A9" s="325" t="s">
        <v>140</v>
      </c>
      <c r="B9" s="318"/>
      <c r="C9" s="326"/>
      <c r="D9" s="68" t="s">
        <v>140</v>
      </c>
      <c r="E9" s="327" t="s">
        <v>125</v>
      </c>
      <c r="F9" s="320"/>
      <c r="G9" s="69" t="s">
        <v>116</v>
      </c>
      <c r="H9" s="70">
        <v>805378.94</v>
      </c>
      <c r="I9" s="71"/>
      <c r="J9" s="71"/>
      <c r="K9" s="72"/>
      <c r="L9" s="328">
        <v>742033.82</v>
      </c>
      <c r="M9" s="329"/>
      <c r="N9" s="329"/>
      <c r="O9" s="329"/>
      <c r="P9" s="64" t="s">
        <v>140</v>
      </c>
      <c r="Q9" s="64" t="s">
        <v>140</v>
      </c>
      <c r="R9" s="330" t="s">
        <v>140</v>
      </c>
      <c r="S9" s="318"/>
      <c r="T9" s="318"/>
      <c r="U9" s="324"/>
    </row>
    <row r="10" spans="1:26" ht="46.5" customHeight="1">
      <c r="A10" s="325" t="s">
        <v>126</v>
      </c>
      <c r="B10" s="318"/>
      <c r="C10" s="326"/>
      <c r="D10" s="64" t="s">
        <v>140</v>
      </c>
      <c r="E10" s="319" t="s">
        <v>141</v>
      </c>
      <c r="F10" s="320"/>
      <c r="G10" s="321"/>
      <c r="H10" s="65"/>
      <c r="I10" s="66">
        <v>4563813.99</v>
      </c>
      <c r="J10" s="66"/>
      <c r="K10" s="67"/>
      <c r="L10" s="331" t="s">
        <v>140</v>
      </c>
      <c r="M10" s="332"/>
      <c r="N10" s="332"/>
      <c r="O10" s="332"/>
      <c r="P10" s="66">
        <v>2226101.46</v>
      </c>
      <c r="Q10" s="64" t="s">
        <v>140</v>
      </c>
      <c r="R10" s="319" t="s">
        <v>140</v>
      </c>
      <c r="S10" s="318"/>
      <c r="T10" s="318"/>
      <c r="U10" s="324"/>
    </row>
    <row r="11" spans="1:26" ht="20.25" customHeight="1">
      <c r="A11" s="333" t="s">
        <v>140</v>
      </c>
      <c r="B11" s="318"/>
      <c r="C11" s="334"/>
      <c r="D11" s="64" t="s">
        <v>140</v>
      </c>
      <c r="E11" s="319" t="s">
        <v>127</v>
      </c>
      <c r="F11" s="320"/>
      <c r="G11" s="321"/>
      <c r="H11" s="65"/>
      <c r="I11" s="66">
        <v>8800</v>
      </c>
      <c r="J11" s="66"/>
      <c r="K11" s="67"/>
      <c r="L11" s="317" t="s">
        <v>140</v>
      </c>
      <c r="M11" s="319"/>
      <c r="N11" s="319"/>
      <c r="O11" s="319"/>
      <c r="P11" s="66">
        <v>54702</v>
      </c>
      <c r="Q11" s="64" t="s">
        <v>140</v>
      </c>
      <c r="R11" s="319" t="s">
        <v>140</v>
      </c>
      <c r="S11" s="318"/>
      <c r="T11" s="318"/>
      <c r="U11" s="324"/>
    </row>
    <row r="12" spans="1:26" ht="20.25" customHeight="1">
      <c r="A12" s="333" t="s">
        <v>140</v>
      </c>
      <c r="B12" s="318"/>
      <c r="C12" s="334"/>
      <c r="D12" s="64" t="s">
        <v>140</v>
      </c>
      <c r="E12" s="319" t="s">
        <v>128</v>
      </c>
      <c r="F12" s="320"/>
      <c r="G12" s="321"/>
      <c r="H12" s="65"/>
      <c r="I12" s="66">
        <v>1758662.73</v>
      </c>
      <c r="J12" s="66"/>
      <c r="K12" s="67"/>
      <c r="L12" s="317" t="s">
        <v>140</v>
      </c>
      <c r="M12" s="319"/>
      <c r="N12" s="319"/>
      <c r="O12" s="319"/>
      <c r="P12" s="66">
        <f>2333355.7+1221051</f>
        <v>3554406.7</v>
      </c>
      <c r="Q12" s="64" t="s">
        <v>140</v>
      </c>
      <c r="R12" s="319" t="s">
        <v>140</v>
      </c>
      <c r="S12" s="318"/>
      <c r="T12" s="318"/>
      <c r="U12" s="324"/>
    </row>
    <row r="13" spans="1:26" ht="20.25" customHeight="1">
      <c r="A13" s="333" t="s">
        <v>125</v>
      </c>
      <c r="B13" s="318"/>
      <c r="C13" s="334"/>
      <c r="D13" s="64" t="s">
        <v>140</v>
      </c>
      <c r="E13" s="319" t="s">
        <v>129</v>
      </c>
      <c r="F13" s="320"/>
      <c r="G13" s="321"/>
      <c r="H13" s="65"/>
      <c r="I13" s="73" t="s">
        <v>145</v>
      </c>
      <c r="J13" s="66"/>
      <c r="K13" s="74">
        <v>3602963.72</v>
      </c>
      <c r="L13" s="317" t="s">
        <v>140</v>
      </c>
      <c r="M13" s="319"/>
      <c r="N13" s="319"/>
      <c r="O13" s="319"/>
      <c r="P13" s="73" t="s">
        <v>142</v>
      </c>
      <c r="Q13" s="64" t="s">
        <v>140</v>
      </c>
      <c r="R13" s="323">
        <v>2494210.02</v>
      </c>
      <c r="S13" s="318"/>
      <c r="T13" s="318"/>
      <c r="U13" s="324"/>
      <c r="Z13" s="58">
        <v>2247000</v>
      </c>
    </row>
    <row r="14" spans="1:26" ht="23.25" customHeight="1" thickBot="1">
      <c r="A14" s="335" t="s">
        <v>130</v>
      </c>
      <c r="B14" s="336"/>
      <c r="C14" s="336"/>
      <c r="D14" s="336"/>
      <c r="E14" s="337"/>
      <c r="F14" s="337"/>
      <c r="G14" s="338"/>
      <c r="H14" s="75"/>
      <c r="I14" s="76"/>
      <c r="J14" s="76"/>
      <c r="K14" s="77">
        <v>18552247.699999999</v>
      </c>
      <c r="L14" s="335" t="s">
        <v>140</v>
      </c>
      <c r="M14" s="339"/>
      <c r="N14" s="339"/>
      <c r="O14" s="339"/>
      <c r="P14" s="78" t="s">
        <v>140</v>
      </c>
      <c r="Q14" s="79" t="s">
        <v>140</v>
      </c>
      <c r="R14" s="340">
        <v>14949283.98</v>
      </c>
      <c r="S14" s="341"/>
      <c r="T14" s="341"/>
      <c r="U14" s="342"/>
    </row>
    <row r="15" spans="1:26" ht="20.25" customHeight="1" thickTop="1"/>
    <row r="16" spans="1:26" s="82" customFormat="1" ht="20.25" customHeight="1">
      <c r="A16" s="343" t="s">
        <v>131</v>
      </c>
      <c r="B16" s="343"/>
      <c r="C16" s="343"/>
      <c r="D16" s="343"/>
      <c r="E16" s="343"/>
      <c r="F16" s="343"/>
      <c r="G16" s="343"/>
      <c r="H16" s="64"/>
      <c r="I16" s="80">
        <v>2562</v>
      </c>
      <c r="J16" s="81"/>
      <c r="L16" s="80"/>
      <c r="M16" s="80"/>
      <c r="N16" s="80"/>
      <c r="O16" s="80"/>
      <c r="P16" s="80">
        <v>2561</v>
      </c>
      <c r="Q16" s="319" t="s">
        <v>140</v>
      </c>
      <c r="R16" s="318"/>
      <c r="S16" s="319" t="s">
        <v>140</v>
      </c>
      <c r="T16" s="318"/>
      <c r="U16" s="318"/>
    </row>
    <row r="17" spans="1:21" s="82" customFormat="1" ht="20.25" customHeight="1">
      <c r="A17" s="344" t="s">
        <v>140</v>
      </c>
      <c r="B17" s="318"/>
      <c r="C17" s="318"/>
      <c r="D17" s="344"/>
      <c r="E17" s="83" t="s">
        <v>132</v>
      </c>
      <c r="F17" s="345" t="s">
        <v>133</v>
      </c>
      <c r="G17" s="345"/>
      <c r="H17" s="84"/>
      <c r="I17" s="85" t="s">
        <v>23</v>
      </c>
      <c r="J17" s="83"/>
      <c r="L17" s="86"/>
      <c r="M17" s="86"/>
      <c r="N17" s="86"/>
      <c r="O17" s="85" t="s">
        <v>23</v>
      </c>
      <c r="P17" s="85" t="s">
        <v>23</v>
      </c>
      <c r="Q17" s="319" t="s">
        <v>140</v>
      </c>
      <c r="R17" s="318"/>
      <c r="S17" s="319" t="s">
        <v>140</v>
      </c>
      <c r="T17" s="318"/>
      <c r="U17" s="318"/>
    </row>
    <row r="18" spans="1:21" s="82" customFormat="1" ht="20.25" customHeight="1">
      <c r="A18" s="344" t="s">
        <v>140</v>
      </c>
      <c r="B18" s="318"/>
      <c r="C18" s="318"/>
      <c r="D18" s="344"/>
      <c r="E18" s="83" t="s">
        <v>134</v>
      </c>
      <c r="F18" s="345" t="s">
        <v>135</v>
      </c>
      <c r="G18" s="345"/>
      <c r="H18" s="84"/>
      <c r="I18" s="85">
        <v>3097415.75</v>
      </c>
      <c r="J18" s="83"/>
      <c r="L18" s="86"/>
      <c r="M18" s="86"/>
      <c r="N18" s="86"/>
      <c r="O18" s="85">
        <v>2876552</v>
      </c>
      <c r="P18" s="85">
        <v>2876552</v>
      </c>
      <c r="Q18" s="319" t="s">
        <v>140</v>
      </c>
      <c r="R18" s="318"/>
      <c r="S18" s="319" t="s">
        <v>140</v>
      </c>
      <c r="T18" s="318"/>
      <c r="U18" s="318"/>
    </row>
    <row r="19" spans="1:21" s="82" customFormat="1" ht="20.25" customHeight="1">
      <c r="A19" s="344" t="s">
        <v>140</v>
      </c>
      <c r="B19" s="318"/>
      <c r="C19" s="318"/>
      <c r="D19" s="344"/>
      <c r="E19" s="83">
        <v>3</v>
      </c>
      <c r="F19" s="345" t="s">
        <v>136</v>
      </c>
      <c r="G19" s="345"/>
      <c r="H19" s="84"/>
      <c r="I19" s="71">
        <v>38344.36</v>
      </c>
      <c r="J19" s="83"/>
      <c r="L19" s="86"/>
      <c r="M19" s="86"/>
      <c r="N19" s="86"/>
      <c r="O19" s="71">
        <v>37064.71</v>
      </c>
      <c r="P19" s="71">
        <v>37064.71</v>
      </c>
      <c r="Q19" s="319" t="s">
        <v>140</v>
      </c>
      <c r="R19" s="318"/>
      <c r="S19" s="319" t="s">
        <v>140</v>
      </c>
      <c r="T19" s="318"/>
      <c r="U19" s="318"/>
    </row>
    <row r="20" spans="1:21" s="82" customFormat="1" ht="20.25" customHeight="1">
      <c r="A20" s="344" t="s">
        <v>140</v>
      </c>
      <c r="B20" s="318"/>
      <c r="C20" s="318"/>
      <c r="D20" s="344"/>
      <c r="E20" s="83">
        <v>4</v>
      </c>
      <c r="F20" s="345" t="s">
        <v>74</v>
      </c>
      <c r="G20" s="345"/>
      <c r="H20" s="84"/>
      <c r="I20" s="87">
        <v>57044</v>
      </c>
      <c r="J20" s="83"/>
      <c r="L20" s="86"/>
      <c r="M20" s="86"/>
      <c r="N20" s="86"/>
      <c r="O20" s="87">
        <v>39666</v>
      </c>
      <c r="P20" s="87">
        <v>39666</v>
      </c>
      <c r="Q20" s="319" t="s">
        <v>140</v>
      </c>
      <c r="R20" s="318"/>
      <c r="S20" s="319" t="s">
        <v>140</v>
      </c>
      <c r="T20" s="318"/>
      <c r="U20" s="318"/>
    </row>
    <row r="21" spans="1:21" s="82" customFormat="1" ht="20.25" customHeight="1">
      <c r="A21" s="88"/>
      <c r="D21" s="88"/>
      <c r="E21" s="83">
        <v>5</v>
      </c>
      <c r="F21" s="345" t="s">
        <v>79</v>
      </c>
      <c r="G21" s="345"/>
      <c r="H21" s="84"/>
      <c r="I21" s="87">
        <v>1062527</v>
      </c>
      <c r="J21" s="83"/>
      <c r="L21" s="86"/>
      <c r="M21" s="86"/>
      <c r="N21" s="86"/>
      <c r="O21" s="87">
        <v>1221051</v>
      </c>
      <c r="P21" s="87">
        <v>1221051</v>
      </c>
      <c r="Q21" s="64"/>
      <c r="S21" s="64"/>
    </row>
    <row r="22" spans="1:21" s="82" customFormat="1" ht="20.25" customHeight="1">
      <c r="A22" s="88"/>
      <c r="D22" s="88"/>
      <c r="E22" s="83">
        <v>6</v>
      </c>
      <c r="F22" s="345" t="s">
        <v>137</v>
      </c>
      <c r="G22" s="345"/>
      <c r="H22" s="84"/>
      <c r="I22" s="87"/>
      <c r="J22" s="83"/>
      <c r="L22" s="86"/>
      <c r="M22" s="86"/>
      <c r="N22" s="86"/>
      <c r="O22" s="87"/>
      <c r="P22" s="87"/>
      <c r="Q22" s="64"/>
      <c r="S22" s="64"/>
    </row>
    <row r="23" spans="1:21" s="82" customFormat="1" ht="20.25" customHeight="1">
      <c r="A23" s="344" t="s">
        <v>140</v>
      </c>
      <c r="B23" s="318"/>
      <c r="C23" s="318"/>
      <c r="D23" s="344"/>
      <c r="F23" s="82" t="s">
        <v>143</v>
      </c>
      <c r="H23" s="84"/>
      <c r="I23" s="87">
        <v>5340185.66</v>
      </c>
      <c r="J23" s="83"/>
      <c r="L23" s="86"/>
      <c r="M23" s="86"/>
      <c r="N23" s="86"/>
      <c r="O23" s="87">
        <v>4508016.99</v>
      </c>
      <c r="P23" s="87">
        <v>4508016.99</v>
      </c>
      <c r="Q23" s="319" t="s">
        <v>140</v>
      </c>
      <c r="R23" s="318"/>
      <c r="S23" s="319" t="s">
        <v>140</v>
      </c>
      <c r="T23" s="318"/>
      <c r="U23" s="318"/>
    </row>
    <row r="24" spans="1:21" s="82" customFormat="1" ht="20.25" customHeight="1">
      <c r="A24" s="344" t="s">
        <v>140</v>
      </c>
      <c r="B24" s="318"/>
      <c r="C24" s="318"/>
      <c r="D24" s="344"/>
      <c r="E24" s="83">
        <v>7</v>
      </c>
      <c r="F24" s="345" t="s">
        <v>138</v>
      </c>
      <c r="G24" s="345"/>
      <c r="H24" s="84"/>
      <c r="I24" s="87">
        <f>K14-I18-I19-I20-I23-I21</f>
        <v>8956730.9299999997</v>
      </c>
      <c r="J24" s="83"/>
      <c r="L24" s="86"/>
      <c r="M24" s="86"/>
      <c r="N24" s="86"/>
      <c r="O24" s="87" t="e">
        <f t="shared" ref="O24:P24" si="0">Q14-O18-O19-O20-O23-O21</f>
        <v>#VALUE!</v>
      </c>
      <c r="P24" s="87">
        <f t="shared" si="0"/>
        <v>6266933.2799999993</v>
      </c>
      <c r="Q24" s="326" t="s">
        <v>140</v>
      </c>
      <c r="R24" s="318"/>
      <c r="S24" s="326" t="s">
        <v>140</v>
      </c>
      <c r="T24" s="318"/>
      <c r="U24" s="318"/>
    </row>
    <row r="25" spans="1:21" s="82" customFormat="1" ht="20.25" customHeight="1" thickBot="1">
      <c r="A25" s="344" t="s">
        <v>140</v>
      </c>
      <c r="B25" s="318"/>
      <c r="C25" s="318"/>
      <c r="D25" s="344"/>
      <c r="E25" s="88" t="s">
        <v>140</v>
      </c>
      <c r="F25" s="84" t="s">
        <v>140</v>
      </c>
      <c r="G25" s="86"/>
      <c r="H25" s="86"/>
      <c r="I25" s="89">
        <f>SUM(I18:I24)</f>
        <v>18552247.699999999</v>
      </c>
      <c r="J25" s="86"/>
      <c r="K25" s="87"/>
      <c r="L25" s="86"/>
      <c r="M25" s="86"/>
      <c r="N25" s="84" t="s">
        <v>140</v>
      </c>
      <c r="O25" s="89" t="e">
        <f t="shared" ref="O25:P25" si="1">SUM(O18:O24)</f>
        <v>#VALUE!</v>
      </c>
      <c r="P25" s="89">
        <f t="shared" si="1"/>
        <v>14949283.979999999</v>
      </c>
      <c r="Q25" s="326" t="s">
        <v>140</v>
      </c>
      <c r="R25" s="318"/>
      <c r="S25" s="326" t="s">
        <v>140</v>
      </c>
      <c r="T25" s="318"/>
      <c r="U25" s="318"/>
    </row>
    <row r="26" spans="1:21" s="82" customFormat="1" ht="20.25" customHeight="1" thickTop="1">
      <c r="A26" s="88"/>
      <c r="D26" s="88"/>
      <c r="E26" s="88"/>
      <c r="F26" s="84"/>
      <c r="G26" s="86"/>
      <c r="H26" s="86"/>
      <c r="I26" s="87"/>
      <c r="J26" s="86"/>
      <c r="K26" s="87"/>
      <c r="L26" s="86"/>
      <c r="M26" s="86"/>
      <c r="N26" s="84"/>
      <c r="O26" s="90"/>
      <c r="P26" s="91"/>
      <c r="Q26" s="92"/>
      <c r="S26" s="92"/>
    </row>
    <row r="27" spans="1:21" s="82" customFormat="1" ht="20.25" customHeight="1">
      <c r="A27" s="88"/>
      <c r="D27" s="88"/>
      <c r="E27" s="88"/>
      <c r="F27" s="84"/>
      <c r="G27" s="86"/>
      <c r="H27" s="86"/>
      <c r="I27" s="93" t="s">
        <v>146</v>
      </c>
      <c r="J27" s="80"/>
      <c r="K27" s="94"/>
      <c r="L27" s="80"/>
      <c r="M27" s="80"/>
      <c r="N27" s="95"/>
      <c r="O27" s="96"/>
      <c r="P27" s="97">
        <v>2561</v>
      </c>
      <c r="Q27" s="92"/>
      <c r="S27" s="92"/>
    </row>
    <row r="28" spans="1:21" s="82" customFormat="1" ht="20.25" customHeight="1">
      <c r="A28" s="84" t="s">
        <v>140</v>
      </c>
      <c r="B28" s="345" t="s">
        <v>144</v>
      </c>
      <c r="C28" s="345"/>
      <c r="D28" s="345"/>
      <c r="E28" s="345"/>
      <c r="F28" s="345"/>
      <c r="G28" s="345"/>
      <c r="H28" s="345"/>
      <c r="I28" s="71">
        <v>0</v>
      </c>
      <c r="J28" s="84"/>
      <c r="K28" s="84"/>
      <c r="L28" s="84"/>
      <c r="M28" s="84"/>
      <c r="N28" s="84"/>
      <c r="O28" s="84"/>
      <c r="P28" s="71">
        <v>1944000</v>
      </c>
      <c r="Q28" s="84"/>
      <c r="R28" s="84"/>
      <c r="S28" s="84"/>
      <c r="T28" s="84"/>
      <c r="U28" s="84"/>
    </row>
    <row r="29" spans="1:21" s="82" customFormat="1" ht="20.25" customHeight="1">
      <c r="A29" s="346" t="s">
        <v>139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</row>
  </sheetData>
  <mergeCells count="69">
    <mergeCell ref="A25:D25"/>
    <mergeCell ref="Q25:R25"/>
    <mergeCell ref="S25:U25"/>
    <mergeCell ref="B28:H28"/>
    <mergeCell ref="A29:U29"/>
    <mergeCell ref="F22:G22"/>
    <mergeCell ref="A23:D23"/>
    <mergeCell ref="Q23:R23"/>
    <mergeCell ref="S23:U23"/>
    <mergeCell ref="A24:D24"/>
    <mergeCell ref="F24:G24"/>
    <mergeCell ref="Q24:R24"/>
    <mergeCell ref="S24:U24"/>
    <mergeCell ref="A20:D20"/>
    <mergeCell ref="F20:G20"/>
    <mergeCell ref="Q20:R20"/>
    <mergeCell ref="S20:U20"/>
    <mergeCell ref="F21:G21"/>
    <mergeCell ref="A18:D18"/>
    <mergeCell ref="F18:G18"/>
    <mergeCell ref="Q18:R18"/>
    <mergeCell ref="S18:U18"/>
    <mergeCell ref="A19:D19"/>
    <mergeCell ref="F19:G19"/>
    <mergeCell ref="Q19:R19"/>
    <mergeCell ref="S19:U19"/>
    <mergeCell ref="A16:G16"/>
    <mergeCell ref="Q16:R16"/>
    <mergeCell ref="S16:U16"/>
    <mergeCell ref="A17:D17"/>
    <mergeCell ref="F17:G17"/>
    <mergeCell ref="Q17:R17"/>
    <mergeCell ref="S17:U17"/>
    <mergeCell ref="A13:C13"/>
    <mergeCell ref="E13:G13"/>
    <mergeCell ref="L13:O13"/>
    <mergeCell ref="R13:U13"/>
    <mergeCell ref="A14:G14"/>
    <mergeCell ref="L14:O14"/>
    <mergeCell ref="R14:U14"/>
    <mergeCell ref="A11:C11"/>
    <mergeCell ref="E11:G11"/>
    <mergeCell ref="L11:O11"/>
    <mergeCell ref="R11:U11"/>
    <mergeCell ref="A12:C12"/>
    <mergeCell ref="E12:G12"/>
    <mergeCell ref="L12:O12"/>
    <mergeCell ref="R12:U12"/>
    <mergeCell ref="A9:C9"/>
    <mergeCell ref="E9:F9"/>
    <mergeCell ref="L9:O9"/>
    <mergeCell ref="R9:U9"/>
    <mergeCell ref="A10:C10"/>
    <mergeCell ref="E10:G10"/>
    <mergeCell ref="L10:O10"/>
    <mergeCell ref="R10:U10"/>
    <mergeCell ref="A7:G7"/>
    <mergeCell ref="L7:O7"/>
    <mergeCell ref="R7:U7"/>
    <mergeCell ref="A8:C8"/>
    <mergeCell ref="E8:G8"/>
    <mergeCell ref="L8:O8"/>
    <mergeCell ref="R8:U8"/>
    <mergeCell ref="A2:W2"/>
    <mergeCell ref="A3:W3"/>
    <mergeCell ref="B4:U4"/>
    <mergeCell ref="A5:W5"/>
    <mergeCell ref="H6:K6"/>
    <mergeCell ref="L6:U6"/>
  </mergeCells>
  <pageMargins left="0" right="0" top="0.74803149606299213" bottom="0" header="0.31496062992125984" footer="0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C12" sqref="C12"/>
    </sheetView>
  </sheetViews>
  <sheetFormatPr defaultColWidth="11.5703125" defaultRowHeight="22.5" customHeight="1"/>
  <cols>
    <col min="1" max="1" width="14.7109375" style="58" customWidth="1"/>
    <col min="2" max="2" width="18" style="58" customWidth="1"/>
    <col min="3" max="3" width="57" style="58" customWidth="1"/>
    <col min="4" max="4" width="11.28515625" style="98" customWidth="1"/>
    <col min="5" max="5" width="11.28515625" style="99" customWidth="1"/>
    <col min="6" max="6" width="11.5703125" style="99"/>
    <col min="7" max="7" width="11" style="98" customWidth="1"/>
    <col min="8" max="8" width="11.28515625" style="98" customWidth="1"/>
    <col min="9" max="16384" width="11.5703125" style="58"/>
  </cols>
  <sheetData>
    <row r="1" spans="1:8" ht="19.5" customHeight="1">
      <c r="A1" s="305" t="s">
        <v>0</v>
      </c>
      <c r="B1" s="305"/>
      <c r="C1" s="305"/>
      <c r="D1" s="305"/>
      <c r="E1" s="305"/>
      <c r="F1" s="305"/>
      <c r="G1" s="305"/>
      <c r="H1" s="305"/>
    </row>
    <row r="2" spans="1:8" ht="19.5" customHeight="1">
      <c r="A2" s="305" t="s">
        <v>71</v>
      </c>
      <c r="B2" s="305"/>
      <c r="C2" s="305"/>
      <c r="D2" s="305"/>
      <c r="E2" s="305"/>
      <c r="F2" s="305"/>
      <c r="G2" s="305"/>
      <c r="H2" s="305"/>
    </row>
    <row r="3" spans="1:8" ht="19.5" customHeight="1">
      <c r="A3" s="307" t="s">
        <v>72</v>
      </c>
      <c r="B3" s="307"/>
      <c r="C3" s="307"/>
      <c r="D3" s="307"/>
      <c r="E3" s="307"/>
      <c r="F3" s="307"/>
      <c r="G3" s="307"/>
      <c r="H3" s="307"/>
    </row>
    <row r="4" spans="1:8" ht="19.5" customHeight="1">
      <c r="A4" s="347" t="s">
        <v>175</v>
      </c>
      <c r="B4" s="306"/>
      <c r="C4" s="306"/>
    </row>
    <row r="5" spans="1:8" ht="19.5" customHeight="1">
      <c r="A5" s="118" t="s">
        <v>75</v>
      </c>
    </row>
    <row r="6" spans="1:8" ht="19.5" customHeight="1">
      <c r="A6" s="101" t="s">
        <v>4</v>
      </c>
      <c r="B6" s="101" t="s">
        <v>148</v>
      </c>
      <c r="C6" s="101" t="s">
        <v>149</v>
      </c>
      <c r="D6" s="122" t="s">
        <v>150</v>
      </c>
      <c r="E6" s="103" t="s">
        <v>151</v>
      </c>
      <c r="F6" s="103" t="s">
        <v>152</v>
      </c>
      <c r="G6" s="102" t="s">
        <v>153</v>
      </c>
      <c r="H6" s="102" t="s">
        <v>154</v>
      </c>
    </row>
    <row r="7" spans="1:8" ht="19.5" customHeight="1">
      <c r="A7" s="124" t="s">
        <v>30</v>
      </c>
      <c r="B7" s="124" t="s">
        <v>155</v>
      </c>
      <c r="C7" s="126" t="s">
        <v>160</v>
      </c>
      <c r="D7" s="105">
        <v>495000</v>
      </c>
      <c r="E7" s="106" t="s">
        <v>23</v>
      </c>
      <c r="F7" s="107">
        <v>494000</v>
      </c>
      <c r="G7" s="107" t="s">
        <v>23</v>
      </c>
      <c r="H7" s="107" t="s">
        <v>23</v>
      </c>
    </row>
    <row r="8" spans="1:8" ht="19.5" customHeight="1">
      <c r="A8" s="125" t="s">
        <v>30</v>
      </c>
      <c r="B8" s="125" t="s">
        <v>155</v>
      </c>
      <c r="C8" s="127" t="s">
        <v>169</v>
      </c>
      <c r="D8" s="105">
        <v>112000</v>
      </c>
      <c r="E8" s="106" t="s">
        <v>23</v>
      </c>
      <c r="F8" s="107">
        <v>110000</v>
      </c>
      <c r="G8" s="107" t="s">
        <v>23</v>
      </c>
      <c r="H8" s="107" t="s">
        <v>23</v>
      </c>
    </row>
    <row r="9" spans="1:8" ht="19.5" customHeight="1">
      <c r="A9" s="125" t="s">
        <v>30</v>
      </c>
      <c r="B9" s="125" t="s">
        <v>155</v>
      </c>
      <c r="C9" s="127" t="s">
        <v>174</v>
      </c>
      <c r="D9" s="105">
        <v>499000</v>
      </c>
      <c r="E9" s="106" t="s">
        <v>23</v>
      </c>
      <c r="F9" s="107">
        <v>497000</v>
      </c>
      <c r="G9" s="107" t="s">
        <v>23</v>
      </c>
      <c r="H9" s="107" t="s">
        <v>23</v>
      </c>
    </row>
    <row r="10" spans="1:8" ht="19.5" customHeight="1">
      <c r="A10" s="125" t="s">
        <v>30</v>
      </c>
      <c r="B10" s="125" t="s">
        <v>155</v>
      </c>
      <c r="C10" s="127" t="s">
        <v>172</v>
      </c>
      <c r="D10" s="105">
        <v>45000</v>
      </c>
      <c r="E10" s="106" t="s">
        <v>23</v>
      </c>
      <c r="F10" s="107">
        <v>43000</v>
      </c>
      <c r="G10" s="107" t="s">
        <v>23</v>
      </c>
      <c r="H10" s="107" t="s">
        <v>23</v>
      </c>
    </row>
    <row r="11" spans="1:8" ht="19.5" customHeight="1">
      <c r="A11" s="125" t="s">
        <v>30</v>
      </c>
      <c r="B11" s="125" t="s">
        <v>155</v>
      </c>
      <c r="C11" s="127" t="s">
        <v>173</v>
      </c>
      <c r="D11" s="105">
        <v>84000</v>
      </c>
      <c r="E11" s="106" t="s">
        <v>23</v>
      </c>
      <c r="F11" s="107">
        <v>80000</v>
      </c>
      <c r="G11" s="107" t="s">
        <v>23</v>
      </c>
      <c r="H11" s="107" t="s">
        <v>23</v>
      </c>
    </row>
    <row r="12" spans="1:8" ht="19.5" customHeight="1">
      <c r="A12" s="124" t="s">
        <v>30</v>
      </c>
      <c r="B12" s="124" t="s">
        <v>155</v>
      </c>
      <c r="C12" s="126" t="s">
        <v>171</v>
      </c>
      <c r="D12" s="105">
        <v>223000</v>
      </c>
      <c r="E12" s="106" t="s">
        <v>23</v>
      </c>
      <c r="F12" s="107">
        <v>200000</v>
      </c>
      <c r="G12" s="107" t="s">
        <v>23</v>
      </c>
      <c r="H12" s="107" t="s">
        <v>23</v>
      </c>
    </row>
    <row r="13" spans="1:8" ht="19.5" customHeight="1">
      <c r="A13" s="104" t="s">
        <v>24</v>
      </c>
      <c r="B13" s="104" t="s">
        <v>24</v>
      </c>
      <c r="C13" s="104" t="s">
        <v>176</v>
      </c>
      <c r="D13" s="105">
        <v>17120</v>
      </c>
      <c r="E13" s="106" t="s">
        <v>23</v>
      </c>
      <c r="F13" s="105">
        <v>17120</v>
      </c>
      <c r="G13" s="107" t="s">
        <v>23</v>
      </c>
      <c r="H13" s="107" t="s">
        <v>23</v>
      </c>
    </row>
    <row r="14" spans="1:8" ht="19.5" customHeight="1">
      <c r="A14" s="104" t="s">
        <v>24</v>
      </c>
      <c r="B14" s="104" t="s">
        <v>24</v>
      </c>
      <c r="C14" s="104" t="s">
        <v>176</v>
      </c>
      <c r="D14" s="105">
        <v>128400</v>
      </c>
      <c r="E14" s="106" t="s">
        <v>23</v>
      </c>
      <c r="F14" s="105">
        <v>128400</v>
      </c>
      <c r="G14" s="107" t="s">
        <v>23</v>
      </c>
      <c r="H14" s="107" t="s">
        <v>23</v>
      </c>
    </row>
    <row r="15" spans="1:8" ht="19.5" customHeight="1">
      <c r="A15" s="104" t="s">
        <v>24</v>
      </c>
      <c r="B15" s="104" t="s">
        <v>24</v>
      </c>
      <c r="C15" s="104" t="s">
        <v>176</v>
      </c>
      <c r="D15" s="105">
        <v>4268</v>
      </c>
      <c r="E15" s="106" t="s">
        <v>23</v>
      </c>
      <c r="F15" s="105">
        <v>4268</v>
      </c>
      <c r="G15" s="107" t="s">
        <v>23</v>
      </c>
      <c r="H15" s="107" t="s">
        <v>23</v>
      </c>
    </row>
    <row r="16" spans="1:8" ht="19.5" customHeight="1">
      <c r="A16" s="104" t="s">
        <v>24</v>
      </c>
      <c r="B16" s="104" t="s">
        <v>24</v>
      </c>
      <c r="C16" s="104" t="s">
        <v>176</v>
      </c>
      <c r="D16" s="105">
        <v>8500</v>
      </c>
      <c r="E16" s="106" t="s">
        <v>23</v>
      </c>
      <c r="F16" s="105">
        <v>8500</v>
      </c>
      <c r="G16" s="107" t="s">
        <v>23</v>
      </c>
      <c r="H16" s="107" t="s">
        <v>23</v>
      </c>
    </row>
    <row r="17" spans="1:8" ht="19.5" customHeight="1">
      <c r="A17" s="104" t="s">
        <v>24</v>
      </c>
      <c r="B17" s="104" t="s">
        <v>24</v>
      </c>
      <c r="C17" s="104" t="s">
        <v>176</v>
      </c>
      <c r="D17" s="105">
        <v>5770</v>
      </c>
      <c r="E17" s="106" t="s">
        <v>23</v>
      </c>
      <c r="F17" s="105">
        <v>5770</v>
      </c>
      <c r="G17" s="107" t="s">
        <v>23</v>
      </c>
      <c r="H17" s="107" t="s">
        <v>23</v>
      </c>
    </row>
    <row r="18" spans="1:8" ht="19.5" customHeight="1">
      <c r="A18" s="104" t="s">
        <v>24</v>
      </c>
      <c r="B18" s="104" t="s">
        <v>24</v>
      </c>
      <c r="C18" s="104" t="s">
        <v>176</v>
      </c>
      <c r="D18" s="105">
        <v>392250</v>
      </c>
      <c r="E18" s="106" t="s">
        <v>23</v>
      </c>
      <c r="F18" s="105">
        <v>392250</v>
      </c>
      <c r="G18" s="107" t="s">
        <v>23</v>
      </c>
      <c r="H18" s="107" t="s">
        <v>23</v>
      </c>
    </row>
    <row r="19" spans="1:8" ht="19.5" customHeight="1">
      <c r="A19" s="104" t="s">
        <v>24</v>
      </c>
      <c r="B19" s="104" t="s">
        <v>24</v>
      </c>
      <c r="C19" s="104" t="s">
        <v>176</v>
      </c>
      <c r="D19" s="105">
        <v>160050</v>
      </c>
      <c r="E19" s="106" t="s">
        <v>23</v>
      </c>
      <c r="F19" s="105">
        <v>160050</v>
      </c>
      <c r="G19" s="107" t="s">
        <v>23</v>
      </c>
      <c r="H19" s="107" t="s">
        <v>23</v>
      </c>
    </row>
    <row r="20" spans="1:8" ht="19.5" customHeight="1">
      <c r="A20" s="104" t="s">
        <v>24</v>
      </c>
      <c r="B20" s="104" t="s">
        <v>24</v>
      </c>
      <c r="C20" s="104" t="s">
        <v>176</v>
      </c>
      <c r="D20" s="105">
        <v>209570</v>
      </c>
      <c r="E20" s="106" t="s">
        <v>23</v>
      </c>
      <c r="F20" s="105">
        <v>209570</v>
      </c>
      <c r="G20" s="107" t="s">
        <v>23</v>
      </c>
      <c r="H20" s="107" t="s">
        <v>23</v>
      </c>
    </row>
    <row r="21" spans="1:8" ht="19.5" customHeight="1">
      <c r="A21" s="104" t="s">
        <v>24</v>
      </c>
      <c r="B21" s="104" t="s">
        <v>24</v>
      </c>
      <c r="C21" s="104" t="s">
        <v>176</v>
      </c>
      <c r="D21" s="105">
        <v>191242</v>
      </c>
      <c r="E21" s="106" t="s">
        <v>23</v>
      </c>
      <c r="F21" s="105">
        <v>191242</v>
      </c>
      <c r="G21" s="107" t="s">
        <v>23</v>
      </c>
      <c r="H21" s="107" t="s">
        <v>23</v>
      </c>
    </row>
    <row r="22" spans="1:8" ht="19.5" customHeight="1">
      <c r="A22" s="104" t="s">
        <v>24</v>
      </c>
      <c r="B22" s="104" t="s">
        <v>24</v>
      </c>
      <c r="C22" s="104" t="s">
        <v>176</v>
      </c>
      <c r="D22" s="105">
        <v>22680</v>
      </c>
      <c r="E22" s="106" t="s">
        <v>23</v>
      </c>
      <c r="F22" s="105">
        <v>22680</v>
      </c>
      <c r="G22" s="107" t="s">
        <v>23</v>
      </c>
      <c r="H22" s="107" t="s">
        <v>23</v>
      </c>
    </row>
    <row r="23" spans="1:8" ht="19.5" customHeight="1">
      <c r="A23" s="104" t="s">
        <v>24</v>
      </c>
      <c r="B23" s="104" t="s">
        <v>24</v>
      </c>
      <c r="C23" s="104" t="s">
        <v>176</v>
      </c>
      <c r="D23" s="105">
        <v>10050</v>
      </c>
      <c r="E23" s="106" t="s">
        <v>23</v>
      </c>
      <c r="F23" s="105">
        <v>10050</v>
      </c>
      <c r="G23" s="107" t="s">
        <v>23</v>
      </c>
      <c r="H23" s="107" t="s">
        <v>23</v>
      </c>
    </row>
    <row r="24" spans="1:8" ht="19.5" customHeight="1">
      <c r="A24" s="104" t="s">
        <v>24</v>
      </c>
      <c r="B24" s="104" t="s">
        <v>24</v>
      </c>
      <c r="C24" s="104" t="s">
        <v>176</v>
      </c>
      <c r="D24" s="105">
        <v>32817</v>
      </c>
      <c r="E24" s="106" t="s">
        <v>23</v>
      </c>
      <c r="F24" s="105">
        <v>32817</v>
      </c>
      <c r="G24" s="107" t="s">
        <v>23</v>
      </c>
      <c r="H24" s="107" t="s">
        <v>23</v>
      </c>
    </row>
    <row r="25" spans="1:8" ht="19.5" customHeight="1">
      <c r="A25" s="104" t="s">
        <v>24</v>
      </c>
      <c r="B25" s="104" t="s">
        <v>24</v>
      </c>
      <c r="C25" s="104" t="s">
        <v>176</v>
      </c>
      <c r="D25" s="105">
        <v>32817</v>
      </c>
      <c r="E25" s="106" t="s">
        <v>23</v>
      </c>
      <c r="F25" s="105">
        <v>32817</v>
      </c>
      <c r="G25" s="107" t="s">
        <v>23</v>
      </c>
      <c r="H25" s="107" t="s">
        <v>23</v>
      </c>
    </row>
    <row r="26" spans="1:8" ht="19.5" customHeight="1">
      <c r="A26" s="104" t="s">
        <v>24</v>
      </c>
      <c r="B26" s="104" t="s">
        <v>24</v>
      </c>
      <c r="C26" s="104" t="s">
        <v>176</v>
      </c>
      <c r="D26" s="105">
        <v>20194</v>
      </c>
      <c r="E26" s="106" t="s">
        <v>23</v>
      </c>
      <c r="F26" s="105">
        <v>20194</v>
      </c>
      <c r="G26" s="107" t="s">
        <v>23</v>
      </c>
      <c r="H26" s="107" t="s">
        <v>23</v>
      </c>
    </row>
    <row r="27" spans="1:8" ht="19.5" customHeight="1">
      <c r="A27" s="104" t="s">
        <v>24</v>
      </c>
      <c r="B27" s="104" t="s">
        <v>24</v>
      </c>
      <c r="C27" s="104" t="s">
        <v>176</v>
      </c>
      <c r="D27" s="105">
        <v>25728</v>
      </c>
      <c r="E27" s="106" t="s">
        <v>23</v>
      </c>
      <c r="F27" s="105">
        <v>25728</v>
      </c>
      <c r="G27" s="107" t="s">
        <v>23</v>
      </c>
      <c r="H27" s="107" t="s">
        <v>23</v>
      </c>
    </row>
    <row r="28" spans="1:8" ht="19.5" customHeight="1">
      <c r="A28" s="104" t="s">
        <v>24</v>
      </c>
      <c r="B28" s="104" t="s">
        <v>24</v>
      </c>
      <c r="C28" s="104" t="s">
        <v>176</v>
      </c>
      <c r="D28" s="105">
        <v>7970</v>
      </c>
      <c r="E28" s="106" t="s">
        <v>23</v>
      </c>
      <c r="F28" s="105">
        <v>7970</v>
      </c>
      <c r="G28" s="107" t="s">
        <v>23</v>
      </c>
      <c r="H28" s="107" t="s">
        <v>23</v>
      </c>
    </row>
    <row r="29" spans="1:8" ht="19.5" customHeight="1">
      <c r="A29" s="104" t="s">
        <v>24</v>
      </c>
      <c r="B29" s="104" t="s">
        <v>24</v>
      </c>
      <c r="C29" s="104" t="s">
        <v>176</v>
      </c>
      <c r="D29" s="105">
        <v>34887</v>
      </c>
      <c r="E29" s="106" t="s">
        <v>23</v>
      </c>
      <c r="F29" s="105">
        <v>34887</v>
      </c>
      <c r="G29" s="107" t="s">
        <v>23</v>
      </c>
      <c r="H29" s="107" t="s">
        <v>23</v>
      </c>
    </row>
    <row r="30" spans="1:8" ht="19.5" customHeight="1">
      <c r="A30" s="349" t="s">
        <v>18</v>
      </c>
      <c r="B30" s="349"/>
      <c r="C30" s="349"/>
      <c r="D30" s="119">
        <f>SUM(D7:D29)</f>
        <v>2762313</v>
      </c>
      <c r="E30" s="106" t="s">
        <v>23</v>
      </c>
      <c r="F30" s="120">
        <f>SUM(F7:F29)</f>
        <v>2728313</v>
      </c>
      <c r="G30" s="107" t="s">
        <v>23</v>
      </c>
      <c r="H30" s="107" t="s">
        <v>23</v>
      </c>
    </row>
    <row r="31" spans="1:8" ht="19.5" customHeight="1">
      <c r="A31" s="305" t="s">
        <v>0</v>
      </c>
      <c r="B31" s="305"/>
      <c r="C31" s="305"/>
      <c r="D31" s="305"/>
      <c r="E31" s="305"/>
      <c r="F31" s="305"/>
      <c r="G31" s="305"/>
      <c r="H31" s="305"/>
    </row>
    <row r="32" spans="1:8" ht="19.5" customHeight="1">
      <c r="A32" s="305" t="s">
        <v>71</v>
      </c>
      <c r="B32" s="305"/>
      <c r="C32" s="305"/>
      <c r="D32" s="305"/>
      <c r="E32" s="305"/>
      <c r="F32" s="305"/>
      <c r="G32" s="305"/>
      <c r="H32" s="305"/>
    </row>
    <row r="33" spans="1:8" ht="19.5" customHeight="1">
      <c r="A33" s="307" t="s">
        <v>72</v>
      </c>
      <c r="B33" s="307"/>
      <c r="C33" s="307"/>
      <c r="D33" s="307"/>
      <c r="E33" s="307"/>
      <c r="F33" s="307"/>
      <c r="G33" s="307"/>
      <c r="H33" s="307"/>
    </row>
    <row r="34" spans="1:8" ht="22.5" customHeight="1">
      <c r="A34" s="115"/>
      <c r="B34" s="115"/>
      <c r="C34" s="115"/>
      <c r="D34" s="116"/>
      <c r="E34" s="117"/>
      <c r="F34" s="117"/>
      <c r="G34" s="116"/>
      <c r="H34" s="116"/>
    </row>
    <row r="35" spans="1:8" ht="19.5" customHeight="1">
      <c r="A35" s="347" t="s">
        <v>175</v>
      </c>
      <c r="B35" s="306"/>
      <c r="C35" s="306"/>
    </row>
    <row r="36" spans="1:8" ht="19.5" customHeight="1">
      <c r="A36" s="100" t="s">
        <v>76</v>
      </c>
    </row>
    <row r="37" spans="1:8" s="82" customFormat="1" ht="48.75" customHeight="1">
      <c r="A37" s="121" t="s">
        <v>4</v>
      </c>
      <c r="B37" s="121" t="s">
        <v>148</v>
      </c>
      <c r="C37" s="121" t="s">
        <v>149</v>
      </c>
      <c r="D37" s="122" t="s">
        <v>150</v>
      </c>
      <c r="E37" s="123" t="s">
        <v>151</v>
      </c>
      <c r="F37" s="123" t="s">
        <v>152</v>
      </c>
      <c r="G37" s="122" t="s">
        <v>153</v>
      </c>
      <c r="H37" s="122" t="s">
        <v>154</v>
      </c>
    </row>
    <row r="38" spans="1:8" s="108" customFormat="1" ht="22.5" customHeight="1">
      <c r="A38" s="124" t="s">
        <v>30</v>
      </c>
      <c r="B38" s="124" t="s">
        <v>155</v>
      </c>
      <c r="C38" s="104" t="s">
        <v>156</v>
      </c>
      <c r="D38" s="105">
        <v>1500000</v>
      </c>
      <c r="E38" s="106" t="s">
        <v>23</v>
      </c>
      <c r="F38" s="106">
        <v>1287500</v>
      </c>
      <c r="G38" s="107" t="s">
        <v>23</v>
      </c>
      <c r="H38" s="107" t="s">
        <v>23</v>
      </c>
    </row>
    <row r="39" spans="1:8" ht="22.5" customHeight="1">
      <c r="A39" s="124" t="s">
        <v>30</v>
      </c>
      <c r="B39" s="124" t="s">
        <v>155</v>
      </c>
      <c r="C39" s="109" t="s">
        <v>157</v>
      </c>
      <c r="D39" s="105">
        <v>496000</v>
      </c>
      <c r="E39" s="107" t="s">
        <v>23</v>
      </c>
      <c r="F39" s="107">
        <v>495000</v>
      </c>
      <c r="G39" s="107" t="s">
        <v>23</v>
      </c>
      <c r="H39" s="107" t="s">
        <v>23</v>
      </c>
    </row>
    <row r="40" spans="1:8" ht="22.5" customHeight="1">
      <c r="A40" s="124" t="s">
        <v>30</v>
      </c>
      <c r="B40" s="124" t="s">
        <v>155</v>
      </c>
      <c r="C40" s="109" t="s">
        <v>158</v>
      </c>
      <c r="D40" s="105">
        <v>120000</v>
      </c>
      <c r="E40" s="107" t="s">
        <v>23</v>
      </c>
      <c r="F40" s="107">
        <v>119000</v>
      </c>
      <c r="G40" s="107" t="s">
        <v>23</v>
      </c>
      <c r="H40" s="107" t="s">
        <v>23</v>
      </c>
    </row>
    <row r="41" spans="1:8" ht="22.5" customHeight="1">
      <c r="A41" s="124" t="s">
        <v>30</v>
      </c>
      <c r="B41" s="124" t="s">
        <v>155</v>
      </c>
      <c r="C41" s="109" t="s">
        <v>159</v>
      </c>
      <c r="D41" s="105">
        <v>449000</v>
      </c>
      <c r="E41" s="107" t="s">
        <v>23</v>
      </c>
      <c r="F41" s="107">
        <v>448000</v>
      </c>
      <c r="G41" s="107" t="s">
        <v>23</v>
      </c>
      <c r="H41" s="107" t="s">
        <v>23</v>
      </c>
    </row>
    <row r="42" spans="1:8" ht="22.5" customHeight="1">
      <c r="A42" s="124" t="s">
        <v>30</v>
      </c>
      <c r="B42" s="124" t="s">
        <v>155</v>
      </c>
      <c r="C42" s="109" t="s">
        <v>160</v>
      </c>
      <c r="D42" s="105">
        <v>495000</v>
      </c>
      <c r="E42" s="107">
        <v>495000</v>
      </c>
      <c r="F42" s="107" t="s">
        <v>23</v>
      </c>
      <c r="G42" s="107">
        <v>495000</v>
      </c>
      <c r="H42" s="107" t="s">
        <v>23</v>
      </c>
    </row>
    <row r="43" spans="1:8" ht="22.5" customHeight="1">
      <c r="A43" s="124" t="s">
        <v>30</v>
      </c>
      <c r="B43" s="124" t="s">
        <v>155</v>
      </c>
      <c r="C43" s="110" t="s">
        <v>161</v>
      </c>
      <c r="D43" s="105">
        <v>200000</v>
      </c>
      <c r="E43" s="106" t="s">
        <v>23</v>
      </c>
      <c r="F43" s="106">
        <v>199000</v>
      </c>
      <c r="G43" s="107" t="s">
        <v>23</v>
      </c>
      <c r="H43" s="107" t="s">
        <v>23</v>
      </c>
    </row>
    <row r="44" spans="1:8" ht="22.5" customHeight="1">
      <c r="A44" s="124" t="s">
        <v>30</v>
      </c>
      <c r="B44" s="124" t="s">
        <v>155</v>
      </c>
      <c r="C44" s="110" t="s">
        <v>162</v>
      </c>
      <c r="D44" s="105">
        <v>93000</v>
      </c>
      <c r="E44" s="106" t="s">
        <v>23</v>
      </c>
      <c r="F44" s="106">
        <v>92000</v>
      </c>
      <c r="G44" s="107" t="s">
        <v>23</v>
      </c>
      <c r="H44" s="107" t="s">
        <v>23</v>
      </c>
    </row>
    <row r="45" spans="1:8" ht="22.5" customHeight="1">
      <c r="A45" s="124" t="s">
        <v>29</v>
      </c>
      <c r="B45" s="124" t="s">
        <v>163</v>
      </c>
      <c r="C45" s="110" t="s">
        <v>164</v>
      </c>
      <c r="D45" s="105">
        <v>28500</v>
      </c>
      <c r="E45" s="106" t="s">
        <v>23</v>
      </c>
      <c r="F45" s="106">
        <v>26000</v>
      </c>
      <c r="G45" s="107" t="s">
        <v>23</v>
      </c>
      <c r="H45" s="107" t="s">
        <v>23</v>
      </c>
    </row>
    <row r="46" spans="1:8" ht="22.5" customHeight="1">
      <c r="A46" s="124" t="s">
        <v>30</v>
      </c>
      <c r="B46" s="124" t="s">
        <v>155</v>
      </c>
      <c r="C46" s="110" t="s">
        <v>165</v>
      </c>
      <c r="D46" s="105">
        <v>24000</v>
      </c>
      <c r="E46" s="106" t="s">
        <v>23</v>
      </c>
      <c r="F46" s="106">
        <v>24000</v>
      </c>
      <c r="G46" s="107" t="s">
        <v>23</v>
      </c>
      <c r="H46" s="107" t="s">
        <v>23</v>
      </c>
    </row>
    <row r="47" spans="1:8" ht="22.5" customHeight="1">
      <c r="A47" s="124" t="s">
        <v>30</v>
      </c>
      <c r="B47" s="124" t="s">
        <v>155</v>
      </c>
      <c r="C47" s="110" t="s">
        <v>166</v>
      </c>
      <c r="D47" s="105">
        <v>916000</v>
      </c>
      <c r="E47" s="106" t="s">
        <v>23</v>
      </c>
      <c r="F47" s="106">
        <v>555000.14</v>
      </c>
      <c r="G47" s="107" t="s">
        <v>23</v>
      </c>
      <c r="H47" s="107" t="s">
        <v>23</v>
      </c>
    </row>
    <row r="48" spans="1:8" ht="22.5" customHeight="1">
      <c r="A48" s="124" t="s">
        <v>30</v>
      </c>
      <c r="B48" s="124" t="s">
        <v>155</v>
      </c>
      <c r="C48" s="110" t="s">
        <v>167</v>
      </c>
      <c r="D48" s="105">
        <v>49500</v>
      </c>
      <c r="E48" s="106" t="s">
        <v>23</v>
      </c>
      <c r="F48" s="106">
        <v>49500</v>
      </c>
      <c r="G48" s="107" t="s">
        <v>23</v>
      </c>
      <c r="H48" s="107" t="s">
        <v>23</v>
      </c>
    </row>
    <row r="49" spans="1:8" ht="22.5" customHeight="1">
      <c r="A49" s="124" t="s">
        <v>30</v>
      </c>
      <c r="B49" s="124" t="s">
        <v>155</v>
      </c>
      <c r="C49" s="110" t="s">
        <v>168</v>
      </c>
      <c r="D49" s="105">
        <v>490000</v>
      </c>
      <c r="E49" s="106" t="s">
        <v>23</v>
      </c>
      <c r="F49" s="106" t="s">
        <v>23</v>
      </c>
      <c r="G49" s="107">
        <v>490000</v>
      </c>
      <c r="H49" s="107">
        <v>490000</v>
      </c>
    </row>
    <row r="50" spans="1:8" ht="22.5" customHeight="1">
      <c r="A50" s="125" t="s">
        <v>30</v>
      </c>
      <c r="B50" s="125" t="s">
        <v>155</v>
      </c>
      <c r="C50" s="111" t="s">
        <v>169</v>
      </c>
      <c r="D50" s="105">
        <v>112000</v>
      </c>
      <c r="E50" s="106">
        <v>110000</v>
      </c>
      <c r="F50" s="106" t="s">
        <v>23</v>
      </c>
      <c r="G50" s="107">
        <v>110000</v>
      </c>
      <c r="H50" s="107" t="s">
        <v>23</v>
      </c>
    </row>
    <row r="51" spans="1:8" ht="22.5" customHeight="1">
      <c r="A51" s="125" t="s">
        <v>30</v>
      </c>
      <c r="B51" s="125" t="s">
        <v>155</v>
      </c>
      <c r="C51" s="111" t="s">
        <v>170</v>
      </c>
      <c r="D51" s="105">
        <v>47000</v>
      </c>
      <c r="E51" s="106" t="s">
        <v>23</v>
      </c>
      <c r="F51" s="106">
        <v>46000</v>
      </c>
      <c r="G51" s="107" t="s">
        <v>23</v>
      </c>
      <c r="H51" s="107" t="s">
        <v>23</v>
      </c>
    </row>
    <row r="52" spans="1:8" ht="22.5" customHeight="1">
      <c r="A52" s="124" t="s">
        <v>30</v>
      </c>
      <c r="B52" s="124" t="s">
        <v>155</v>
      </c>
      <c r="C52" s="110" t="s">
        <v>171</v>
      </c>
      <c r="D52" s="105">
        <v>223000</v>
      </c>
      <c r="E52" s="106" t="s">
        <v>23</v>
      </c>
      <c r="F52" s="106" t="s">
        <v>23</v>
      </c>
      <c r="G52" s="107">
        <v>223000</v>
      </c>
      <c r="H52" s="107">
        <v>223000</v>
      </c>
    </row>
    <row r="53" spans="1:8" ht="22.5" customHeight="1">
      <c r="A53" s="125" t="s">
        <v>30</v>
      </c>
      <c r="B53" s="125" t="s">
        <v>155</v>
      </c>
      <c r="C53" s="112" t="s">
        <v>172</v>
      </c>
      <c r="D53" s="105">
        <v>45000</v>
      </c>
      <c r="E53" s="106" t="s">
        <v>23</v>
      </c>
      <c r="F53" s="106" t="s">
        <v>23</v>
      </c>
      <c r="G53" s="107">
        <v>45000</v>
      </c>
      <c r="H53" s="107">
        <v>45000</v>
      </c>
    </row>
    <row r="54" spans="1:8" ht="22.5" customHeight="1">
      <c r="A54" s="125" t="s">
        <v>30</v>
      </c>
      <c r="B54" s="125" t="s">
        <v>155</v>
      </c>
      <c r="C54" s="112" t="s">
        <v>173</v>
      </c>
      <c r="D54" s="105">
        <v>84000</v>
      </c>
      <c r="E54" s="106" t="s">
        <v>23</v>
      </c>
      <c r="F54" s="106" t="s">
        <v>23</v>
      </c>
      <c r="G54" s="107">
        <v>84000</v>
      </c>
      <c r="H54" s="107">
        <v>84000</v>
      </c>
    </row>
    <row r="55" spans="1:8" ht="22.5" customHeight="1">
      <c r="A55" s="125" t="s">
        <v>30</v>
      </c>
      <c r="B55" s="125" t="s">
        <v>155</v>
      </c>
      <c r="C55" s="112" t="s">
        <v>174</v>
      </c>
      <c r="D55" s="105">
        <v>499000</v>
      </c>
      <c r="E55" s="106">
        <v>497000</v>
      </c>
      <c r="F55" s="106" t="s">
        <v>23</v>
      </c>
      <c r="G55" s="107">
        <v>497000</v>
      </c>
      <c r="H55" s="107" t="s">
        <v>23</v>
      </c>
    </row>
    <row r="56" spans="1:8" ht="22.5" customHeight="1">
      <c r="A56" s="348" t="s">
        <v>18</v>
      </c>
      <c r="B56" s="348"/>
      <c r="C56" s="348"/>
      <c r="D56" s="113">
        <f t="shared" ref="D56:E56" si="0">SUM(D38:D55)</f>
        <v>5871000</v>
      </c>
      <c r="E56" s="114">
        <f t="shared" si="0"/>
        <v>1102000</v>
      </c>
      <c r="F56" s="114">
        <f>SUM(F38:F55)</f>
        <v>3341000.14</v>
      </c>
      <c r="G56" s="113">
        <v>1944000</v>
      </c>
      <c r="H56" s="113">
        <v>842000</v>
      </c>
    </row>
  </sheetData>
  <mergeCells count="10">
    <mergeCell ref="A1:H1"/>
    <mergeCell ref="A2:H2"/>
    <mergeCell ref="A3:H3"/>
    <mergeCell ref="A4:C4"/>
    <mergeCell ref="A30:C30"/>
    <mergeCell ref="A31:H31"/>
    <mergeCell ref="A32:H32"/>
    <mergeCell ref="A33:H33"/>
    <mergeCell ref="A35:C35"/>
    <mergeCell ref="A56:C56"/>
  </mergeCells>
  <pageMargins left="0" right="0" top="0" bottom="0" header="0.31496062992125984" footer="0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activeCell="R14" sqref="R14"/>
    </sheetView>
  </sheetViews>
  <sheetFormatPr defaultColWidth="16" defaultRowHeight="17.25" customHeight="1"/>
  <cols>
    <col min="1" max="1" width="0.28515625" style="133" customWidth="1"/>
    <col min="2" max="2" width="21.5703125" style="133" customWidth="1"/>
    <col min="3" max="3" width="0.28515625" style="133" customWidth="1"/>
    <col min="4" max="4" width="8.7109375" style="133" customWidth="1"/>
    <col min="5" max="5" width="1.85546875" style="133" customWidth="1"/>
    <col min="6" max="6" width="7.140625" style="133" customWidth="1"/>
    <col min="7" max="7" width="2" style="133" customWidth="1"/>
    <col min="8" max="8" width="6.140625" style="133" customWidth="1"/>
    <col min="9" max="9" width="9.28515625" style="133" customWidth="1"/>
    <col min="10" max="10" width="2.7109375" style="133" customWidth="1"/>
    <col min="11" max="11" width="6.7109375" style="133" customWidth="1"/>
    <col min="12" max="12" width="2.5703125" style="133" customWidth="1"/>
    <col min="13" max="13" width="6.42578125" style="133" customWidth="1"/>
    <col min="14" max="14" width="2.42578125" style="133" customWidth="1"/>
    <col min="15" max="15" width="2.5703125" style="133" customWidth="1"/>
    <col min="16" max="16" width="3.5703125" style="133" customWidth="1"/>
    <col min="17" max="17" width="7.42578125" style="133" customWidth="1"/>
    <col min="18" max="18" width="7.7109375" style="133" customWidth="1"/>
    <col min="19" max="19" width="9.5703125" style="133" customWidth="1"/>
    <col min="20" max="20" width="7.28515625" style="133" customWidth="1"/>
    <col min="21" max="21" width="7.5703125" style="133" customWidth="1"/>
    <col min="22" max="22" width="7.28515625" style="133" customWidth="1"/>
    <col min="23" max="23" width="8.42578125" style="133" customWidth="1"/>
    <col min="24" max="24" width="9.28515625" style="133" customWidth="1"/>
    <col min="25" max="16384" width="16" style="133"/>
  </cols>
  <sheetData>
    <row r="1" spans="1:24" ht="17.2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7.25" customHeight="1">
      <c r="A2" s="257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4" ht="17.25" customHeight="1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90" customHeight="1">
      <c r="A4" s="264" t="s">
        <v>47</v>
      </c>
      <c r="B4" s="265"/>
      <c r="C4" s="266" t="s">
        <v>48</v>
      </c>
      <c r="D4" s="252"/>
      <c r="E4" s="266" t="s">
        <v>49</v>
      </c>
      <c r="F4" s="252"/>
      <c r="G4" s="266" t="s">
        <v>50</v>
      </c>
      <c r="H4" s="252"/>
      <c r="I4" s="32" t="s">
        <v>18</v>
      </c>
      <c r="J4" s="266" t="s">
        <v>7</v>
      </c>
      <c r="K4" s="252"/>
      <c r="L4" s="266" t="s">
        <v>8</v>
      </c>
      <c r="M4" s="252"/>
      <c r="N4" s="266" t="s">
        <v>9</v>
      </c>
      <c r="O4" s="267"/>
      <c r="P4" s="252"/>
      <c r="Q4" s="32" t="s">
        <v>10</v>
      </c>
      <c r="R4" s="32" t="s">
        <v>11</v>
      </c>
      <c r="S4" s="32" t="s">
        <v>12</v>
      </c>
      <c r="T4" s="32" t="s">
        <v>13</v>
      </c>
      <c r="U4" s="32" t="s">
        <v>14</v>
      </c>
      <c r="V4" s="32" t="s">
        <v>15</v>
      </c>
      <c r="W4" s="32" t="s">
        <v>16</v>
      </c>
      <c r="X4" s="32" t="s">
        <v>17</v>
      </c>
    </row>
    <row r="5" spans="1:24" ht="15.75" customHeight="1">
      <c r="A5" s="268" t="s">
        <v>19</v>
      </c>
      <c r="B5" s="134" t="s">
        <v>19</v>
      </c>
      <c r="C5" s="263"/>
      <c r="D5" s="261"/>
      <c r="E5" s="263"/>
      <c r="F5" s="261"/>
      <c r="G5" s="263"/>
      <c r="H5" s="261"/>
      <c r="I5" s="135"/>
      <c r="J5" s="263"/>
      <c r="K5" s="261"/>
      <c r="L5" s="263"/>
      <c r="M5" s="261"/>
      <c r="N5" s="263"/>
      <c r="O5" s="261"/>
      <c r="P5" s="261"/>
      <c r="Q5" s="135"/>
      <c r="R5" s="135"/>
      <c r="S5" s="135"/>
      <c r="T5" s="135"/>
      <c r="U5" s="135"/>
      <c r="V5" s="135"/>
      <c r="W5" s="135"/>
      <c r="X5" s="136"/>
    </row>
    <row r="6" spans="1:24" ht="15.75" customHeight="1">
      <c r="A6" s="269"/>
      <c r="B6" s="137" t="s">
        <v>38</v>
      </c>
      <c r="C6" s="259">
        <v>13591604</v>
      </c>
      <c r="D6" s="260"/>
      <c r="E6" s="259">
        <v>13136939.82</v>
      </c>
      <c r="F6" s="260"/>
      <c r="G6" s="259">
        <v>0</v>
      </c>
      <c r="H6" s="260"/>
      <c r="I6" s="138">
        <v>13136939.82</v>
      </c>
      <c r="J6" s="259">
        <v>0</v>
      </c>
      <c r="K6" s="260"/>
      <c r="L6" s="259">
        <v>0</v>
      </c>
      <c r="M6" s="260"/>
      <c r="N6" s="259">
        <v>0</v>
      </c>
      <c r="O6" s="261"/>
      <c r="P6" s="260"/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38">
        <v>13136939.82</v>
      </c>
    </row>
    <row r="7" spans="1:24" ht="15.75" customHeight="1">
      <c r="A7" s="269"/>
      <c r="B7" s="137" t="s">
        <v>36</v>
      </c>
      <c r="C7" s="259">
        <v>2624640</v>
      </c>
      <c r="D7" s="260"/>
      <c r="E7" s="259">
        <v>2254560</v>
      </c>
      <c r="F7" s="260"/>
      <c r="G7" s="259">
        <v>0</v>
      </c>
      <c r="H7" s="260"/>
      <c r="I7" s="138">
        <v>2254560</v>
      </c>
      <c r="J7" s="259">
        <v>2254560</v>
      </c>
      <c r="K7" s="260"/>
      <c r="L7" s="259">
        <v>0</v>
      </c>
      <c r="M7" s="260"/>
      <c r="N7" s="259">
        <v>0</v>
      </c>
      <c r="O7" s="261"/>
      <c r="P7" s="260"/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8">
        <v>0</v>
      </c>
      <c r="W7" s="138">
        <v>0</v>
      </c>
      <c r="X7" s="138">
        <v>0</v>
      </c>
    </row>
    <row r="8" spans="1:24" ht="15.75" customHeight="1">
      <c r="A8" s="269"/>
      <c r="B8" s="137" t="s">
        <v>37</v>
      </c>
      <c r="C8" s="259">
        <v>12698000</v>
      </c>
      <c r="D8" s="260"/>
      <c r="E8" s="259">
        <v>10331615.380000001</v>
      </c>
      <c r="F8" s="260"/>
      <c r="G8" s="259">
        <v>0</v>
      </c>
      <c r="H8" s="260"/>
      <c r="I8" s="138">
        <v>10331615.380000001</v>
      </c>
      <c r="J8" s="259">
        <v>5637843.2199999997</v>
      </c>
      <c r="K8" s="260"/>
      <c r="L8" s="259">
        <v>461940</v>
      </c>
      <c r="M8" s="260"/>
      <c r="N8" s="259">
        <v>1827018.16</v>
      </c>
      <c r="O8" s="261"/>
      <c r="P8" s="260"/>
      <c r="Q8" s="138">
        <v>0</v>
      </c>
      <c r="R8" s="138">
        <v>471180</v>
      </c>
      <c r="S8" s="138">
        <v>1494794</v>
      </c>
      <c r="T8" s="138">
        <v>0</v>
      </c>
      <c r="U8" s="138">
        <v>0</v>
      </c>
      <c r="V8" s="138">
        <v>120000</v>
      </c>
      <c r="W8" s="138">
        <v>318840</v>
      </c>
      <c r="X8" s="138">
        <v>0</v>
      </c>
    </row>
    <row r="9" spans="1:24" ht="15.75" customHeight="1">
      <c r="A9" s="269"/>
      <c r="B9" s="137" t="s">
        <v>21</v>
      </c>
      <c r="C9" s="259">
        <v>1725870</v>
      </c>
      <c r="D9" s="260"/>
      <c r="E9" s="259">
        <v>1597804</v>
      </c>
      <c r="F9" s="260"/>
      <c r="G9" s="259">
        <v>0</v>
      </c>
      <c r="H9" s="260"/>
      <c r="I9" s="138">
        <v>1597804</v>
      </c>
      <c r="J9" s="259">
        <v>962884</v>
      </c>
      <c r="K9" s="260"/>
      <c r="L9" s="259">
        <v>60470</v>
      </c>
      <c r="M9" s="260"/>
      <c r="N9" s="259">
        <v>164050</v>
      </c>
      <c r="O9" s="261"/>
      <c r="P9" s="260"/>
      <c r="Q9" s="138">
        <v>0</v>
      </c>
      <c r="R9" s="138">
        <v>72450</v>
      </c>
      <c r="S9" s="138">
        <v>328950</v>
      </c>
      <c r="T9" s="138">
        <v>0</v>
      </c>
      <c r="U9" s="138">
        <v>0</v>
      </c>
      <c r="V9" s="138">
        <v>9000</v>
      </c>
      <c r="W9" s="138">
        <v>0</v>
      </c>
      <c r="X9" s="138">
        <v>0</v>
      </c>
    </row>
    <row r="10" spans="1:24" ht="15.75" customHeight="1">
      <c r="A10" s="269"/>
      <c r="B10" s="137" t="s">
        <v>24</v>
      </c>
      <c r="C10" s="259">
        <v>6422570</v>
      </c>
      <c r="D10" s="260"/>
      <c r="E10" s="259">
        <v>5689768.5300000003</v>
      </c>
      <c r="F10" s="260"/>
      <c r="G10" s="259">
        <v>497745.2</v>
      </c>
      <c r="H10" s="260"/>
      <c r="I10" s="138">
        <v>6187513.7300000004</v>
      </c>
      <c r="J10" s="259">
        <v>1271949.03</v>
      </c>
      <c r="K10" s="260"/>
      <c r="L10" s="259">
        <v>424939</v>
      </c>
      <c r="M10" s="260"/>
      <c r="N10" s="259">
        <v>1524640</v>
      </c>
      <c r="O10" s="261"/>
      <c r="P10" s="260"/>
      <c r="Q10" s="138">
        <v>448958.25</v>
      </c>
      <c r="R10" s="138">
        <v>324814</v>
      </c>
      <c r="S10" s="138">
        <v>1110648</v>
      </c>
      <c r="T10" s="138">
        <v>209595</v>
      </c>
      <c r="U10" s="138">
        <v>714946</v>
      </c>
      <c r="V10" s="138">
        <v>130024.45</v>
      </c>
      <c r="W10" s="138">
        <v>27000</v>
      </c>
      <c r="X10" s="138">
        <v>0</v>
      </c>
    </row>
    <row r="11" spans="1:24" ht="15.75" customHeight="1">
      <c r="A11" s="269"/>
      <c r="B11" s="137" t="s">
        <v>26</v>
      </c>
      <c r="C11" s="259">
        <v>1808232</v>
      </c>
      <c r="D11" s="260"/>
      <c r="E11" s="259">
        <v>1607035</v>
      </c>
      <c r="F11" s="260"/>
      <c r="G11" s="259">
        <v>0</v>
      </c>
      <c r="H11" s="260"/>
      <c r="I11" s="138">
        <v>1607035</v>
      </c>
      <c r="J11" s="259">
        <v>358164.05</v>
      </c>
      <c r="K11" s="260"/>
      <c r="L11" s="259">
        <v>42500</v>
      </c>
      <c r="M11" s="260"/>
      <c r="N11" s="259">
        <v>555002</v>
      </c>
      <c r="O11" s="261"/>
      <c r="P11" s="260"/>
      <c r="Q11" s="138">
        <v>38265</v>
      </c>
      <c r="R11" s="138">
        <v>0</v>
      </c>
      <c r="S11" s="138">
        <v>339909.85</v>
      </c>
      <c r="T11" s="138">
        <v>0</v>
      </c>
      <c r="U11" s="138">
        <v>29880</v>
      </c>
      <c r="V11" s="138">
        <v>54160.1</v>
      </c>
      <c r="W11" s="138">
        <v>189154</v>
      </c>
      <c r="X11" s="138">
        <v>0</v>
      </c>
    </row>
    <row r="12" spans="1:24" ht="15.75" customHeight="1">
      <c r="A12" s="269"/>
      <c r="B12" s="137" t="s">
        <v>27</v>
      </c>
      <c r="C12" s="259">
        <v>1175000</v>
      </c>
      <c r="D12" s="260"/>
      <c r="E12" s="259">
        <v>1093693.8400000001</v>
      </c>
      <c r="F12" s="260"/>
      <c r="G12" s="259">
        <v>0</v>
      </c>
      <c r="H12" s="260"/>
      <c r="I12" s="138">
        <v>1093693.8400000001</v>
      </c>
      <c r="J12" s="259">
        <v>293174.01</v>
      </c>
      <c r="K12" s="260"/>
      <c r="L12" s="259">
        <v>0</v>
      </c>
      <c r="M12" s="260"/>
      <c r="N12" s="259">
        <v>0</v>
      </c>
      <c r="O12" s="261"/>
      <c r="P12" s="260"/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47953.9</v>
      </c>
      <c r="W12" s="138">
        <v>752565.93</v>
      </c>
      <c r="X12" s="138">
        <v>0</v>
      </c>
    </row>
    <row r="13" spans="1:24" ht="15.75" customHeight="1">
      <c r="A13" s="269"/>
      <c r="B13" s="137" t="s">
        <v>29</v>
      </c>
      <c r="C13" s="259">
        <v>1061800</v>
      </c>
      <c r="D13" s="260"/>
      <c r="E13" s="259">
        <v>1029225</v>
      </c>
      <c r="F13" s="260"/>
      <c r="G13" s="259">
        <v>30700</v>
      </c>
      <c r="H13" s="260"/>
      <c r="I13" s="138">
        <v>1059925</v>
      </c>
      <c r="J13" s="259">
        <v>12300</v>
      </c>
      <c r="K13" s="260"/>
      <c r="L13" s="259">
        <v>559855</v>
      </c>
      <c r="M13" s="260"/>
      <c r="N13" s="259">
        <v>35900</v>
      </c>
      <c r="O13" s="261"/>
      <c r="P13" s="260"/>
      <c r="Q13" s="138">
        <v>0</v>
      </c>
      <c r="R13" s="138">
        <v>22000</v>
      </c>
      <c r="S13" s="138">
        <v>243240</v>
      </c>
      <c r="T13" s="138">
        <v>0</v>
      </c>
      <c r="U13" s="138">
        <v>0</v>
      </c>
      <c r="V13" s="138">
        <v>0</v>
      </c>
      <c r="W13" s="138">
        <v>186630</v>
      </c>
      <c r="X13" s="138">
        <v>0</v>
      </c>
    </row>
    <row r="14" spans="1:24" ht="15.75" customHeight="1">
      <c r="A14" s="269"/>
      <c r="B14" s="137" t="s">
        <v>30</v>
      </c>
      <c r="C14" s="259">
        <v>5070500</v>
      </c>
      <c r="D14" s="260"/>
      <c r="E14" s="259">
        <v>4719920</v>
      </c>
      <c r="F14" s="260"/>
      <c r="G14" s="259">
        <v>4965000</v>
      </c>
      <c r="H14" s="260"/>
      <c r="I14" s="138">
        <v>9684920</v>
      </c>
      <c r="J14" s="259">
        <v>2626710</v>
      </c>
      <c r="K14" s="260"/>
      <c r="L14" s="259">
        <v>0</v>
      </c>
      <c r="M14" s="260"/>
      <c r="N14" s="259">
        <v>0</v>
      </c>
      <c r="O14" s="261"/>
      <c r="P14" s="260"/>
      <c r="Q14" s="138">
        <v>0</v>
      </c>
      <c r="R14" s="138">
        <v>9</v>
      </c>
      <c r="S14" s="138">
        <v>6964500</v>
      </c>
      <c r="T14" s="138">
        <v>0</v>
      </c>
      <c r="U14" s="138">
        <v>0</v>
      </c>
      <c r="V14" s="138">
        <v>93710</v>
      </c>
      <c r="W14" s="138">
        <v>0</v>
      </c>
      <c r="X14" s="138">
        <v>0</v>
      </c>
    </row>
    <row r="15" spans="1:24" ht="15.75" customHeight="1">
      <c r="A15" s="269"/>
      <c r="B15" s="137" t="s">
        <v>32</v>
      </c>
      <c r="C15" s="259">
        <v>25000</v>
      </c>
      <c r="D15" s="260"/>
      <c r="E15" s="259">
        <v>25000</v>
      </c>
      <c r="F15" s="260"/>
      <c r="G15" s="259">
        <v>0</v>
      </c>
      <c r="H15" s="260"/>
      <c r="I15" s="138">
        <v>25000</v>
      </c>
      <c r="J15" s="259">
        <v>25000</v>
      </c>
      <c r="K15" s="260"/>
      <c r="L15" s="259">
        <v>0</v>
      </c>
      <c r="M15" s="260"/>
      <c r="N15" s="259">
        <v>0</v>
      </c>
      <c r="O15" s="261"/>
      <c r="P15" s="260"/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</row>
    <row r="16" spans="1:24" ht="15.75" customHeight="1">
      <c r="A16" s="269"/>
      <c r="B16" s="137" t="s">
        <v>34</v>
      </c>
      <c r="C16" s="259">
        <v>1398500</v>
      </c>
      <c r="D16" s="260"/>
      <c r="E16" s="259">
        <v>965662.9</v>
      </c>
      <c r="F16" s="260"/>
      <c r="G16" s="259">
        <v>0</v>
      </c>
      <c r="H16" s="260"/>
      <c r="I16" s="138">
        <v>965662.9</v>
      </c>
      <c r="J16" s="259">
        <v>45000</v>
      </c>
      <c r="K16" s="260"/>
      <c r="L16" s="259">
        <v>0</v>
      </c>
      <c r="M16" s="260"/>
      <c r="N16" s="259">
        <v>837000</v>
      </c>
      <c r="O16" s="261"/>
      <c r="P16" s="260"/>
      <c r="Q16" s="138">
        <v>0</v>
      </c>
      <c r="R16" s="138">
        <v>0</v>
      </c>
      <c r="S16" s="138">
        <v>11162.9</v>
      </c>
      <c r="T16" s="138">
        <v>60000</v>
      </c>
      <c r="U16" s="138">
        <v>12500</v>
      </c>
      <c r="V16" s="138">
        <v>0</v>
      </c>
      <c r="W16" s="138">
        <v>0</v>
      </c>
      <c r="X16" s="138">
        <v>0</v>
      </c>
    </row>
    <row r="17" spans="1:25" ht="15.75" customHeight="1" thickBot="1">
      <c r="A17" s="270"/>
      <c r="B17" s="139" t="s">
        <v>51</v>
      </c>
      <c r="C17" s="262">
        <v>47601716</v>
      </c>
      <c r="D17" s="254"/>
      <c r="E17" s="262">
        <v>42451224.469999999</v>
      </c>
      <c r="F17" s="254"/>
      <c r="G17" s="262">
        <v>5493445.2000000002</v>
      </c>
      <c r="H17" s="254"/>
      <c r="I17" s="140">
        <v>47944669.670000002</v>
      </c>
      <c r="J17" s="262">
        <v>13487584.310000001</v>
      </c>
      <c r="K17" s="254"/>
      <c r="L17" s="262">
        <v>1549704</v>
      </c>
      <c r="M17" s="254"/>
      <c r="N17" s="262">
        <v>4943610.16</v>
      </c>
      <c r="O17" s="255"/>
      <c r="P17" s="254"/>
      <c r="Q17" s="140">
        <v>487223.25</v>
      </c>
      <c r="R17" s="140">
        <v>890444</v>
      </c>
      <c r="S17" s="140">
        <v>10493204.75</v>
      </c>
      <c r="T17" s="140">
        <v>269595</v>
      </c>
      <c r="U17" s="140">
        <v>757326</v>
      </c>
      <c r="V17" s="140">
        <v>454848.45</v>
      </c>
      <c r="W17" s="140">
        <v>1474189.93</v>
      </c>
      <c r="X17" s="140">
        <v>13136939.82</v>
      </c>
    </row>
    <row r="18" spans="1:25" ht="15.75" customHeight="1" thickTop="1">
      <c r="A18" s="268" t="s">
        <v>52</v>
      </c>
      <c r="B18" s="134" t="s">
        <v>52</v>
      </c>
      <c r="C18" s="263"/>
      <c r="D18" s="261"/>
      <c r="E18" s="263"/>
      <c r="F18" s="261"/>
      <c r="G18" s="263"/>
      <c r="H18" s="261"/>
      <c r="I18" s="135"/>
      <c r="J18" s="263"/>
      <c r="K18" s="261"/>
      <c r="L18" s="263"/>
      <c r="M18" s="261"/>
      <c r="N18" s="263"/>
      <c r="O18" s="261"/>
      <c r="P18" s="261"/>
      <c r="Q18" s="135"/>
      <c r="R18" s="135"/>
      <c r="S18" s="135"/>
      <c r="T18" s="135"/>
      <c r="U18" s="135"/>
      <c r="V18" s="135"/>
      <c r="W18" s="135"/>
      <c r="X18" s="136"/>
    </row>
    <row r="19" spans="1:25" ht="15.75" customHeight="1">
      <c r="A19" s="269"/>
      <c r="B19" s="137" t="s">
        <v>53</v>
      </c>
      <c r="C19" s="259">
        <v>1613000</v>
      </c>
      <c r="D19" s="260"/>
      <c r="E19" s="259">
        <v>1838696.01</v>
      </c>
      <c r="F19" s="260"/>
      <c r="G19" s="259">
        <v>0</v>
      </c>
      <c r="H19" s="260"/>
      <c r="I19" s="138">
        <v>1838696.01</v>
      </c>
      <c r="J19" s="259">
        <v>0</v>
      </c>
      <c r="K19" s="260"/>
      <c r="L19" s="259">
        <v>0</v>
      </c>
      <c r="M19" s="260"/>
      <c r="N19" s="259">
        <v>0</v>
      </c>
      <c r="O19" s="261"/>
      <c r="P19" s="260"/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</row>
    <row r="20" spans="1:25" ht="15.75" customHeight="1">
      <c r="A20" s="269"/>
      <c r="B20" s="137" t="s">
        <v>54</v>
      </c>
      <c r="C20" s="259">
        <v>239500</v>
      </c>
      <c r="D20" s="260"/>
      <c r="E20" s="259">
        <v>264361.75</v>
      </c>
      <c r="F20" s="260"/>
      <c r="G20" s="259">
        <v>0</v>
      </c>
      <c r="H20" s="260"/>
      <c r="I20" s="138">
        <v>264361.75</v>
      </c>
      <c r="J20" s="259">
        <v>0</v>
      </c>
      <c r="K20" s="260"/>
      <c r="L20" s="259">
        <v>0</v>
      </c>
      <c r="M20" s="260"/>
      <c r="N20" s="259">
        <v>0</v>
      </c>
      <c r="O20" s="261"/>
      <c r="P20" s="260"/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</row>
    <row r="21" spans="1:25" ht="15.75" customHeight="1">
      <c r="A21" s="269"/>
      <c r="B21" s="137" t="s">
        <v>55</v>
      </c>
      <c r="C21" s="259">
        <v>120000</v>
      </c>
      <c r="D21" s="260"/>
      <c r="E21" s="259">
        <v>143592.72</v>
      </c>
      <c r="F21" s="260"/>
      <c r="G21" s="259">
        <v>0</v>
      </c>
      <c r="H21" s="260"/>
      <c r="I21" s="138">
        <v>143592.72</v>
      </c>
      <c r="J21" s="259">
        <v>0</v>
      </c>
      <c r="K21" s="260"/>
      <c r="L21" s="259">
        <v>0</v>
      </c>
      <c r="M21" s="260"/>
      <c r="N21" s="259">
        <v>0</v>
      </c>
      <c r="O21" s="261"/>
      <c r="P21" s="260"/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</row>
    <row r="22" spans="1:25" ht="15.75" customHeight="1">
      <c r="A22" s="269"/>
      <c r="B22" s="137" t="s">
        <v>56</v>
      </c>
      <c r="C22" s="259">
        <v>1100000</v>
      </c>
      <c r="D22" s="260"/>
      <c r="E22" s="259">
        <v>1389102</v>
      </c>
      <c r="F22" s="260"/>
      <c r="G22" s="259">
        <v>0</v>
      </c>
      <c r="H22" s="260"/>
      <c r="I22" s="138">
        <v>1389102</v>
      </c>
      <c r="J22" s="259">
        <v>0</v>
      </c>
      <c r="K22" s="260"/>
      <c r="L22" s="259">
        <v>0</v>
      </c>
      <c r="M22" s="260"/>
      <c r="N22" s="259">
        <v>0</v>
      </c>
      <c r="O22" s="261"/>
      <c r="P22" s="260"/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</row>
    <row r="23" spans="1:25" ht="15.75" customHeight="1">
      <c r="A23" s="269"/>
      <c r="B23" s="137" t="s">
        <v>57</v>
      </c>
      <c r="C23" s="259">
        <v>110500</v>
      </c>
      <c r="D23" s="260"/>
      <c r="E23" s="259">
        <v>250645.03</v>
      </c>
      <c r="F23" s="260"/>
      <c r="G23" s="259">
        <v>0</v>
      </c>
      <c r="H23" s="260"/>
      <c r="I23" s="138">
        <v>250645.03</v>
      </c>
      <c r="J23" s="259">
        <v>0</v>
      </c>
      <c r="K23" s="260"/>
      <c r="L23" s="259">
        <v>0</v>
      </c>
      <c r="M23" s="260"/>
      <c r="N23" s="259">
        <v>0</v>
      </c>
      <c r="O23" s="261"/>
      <c r="P23" s="260"/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</row>
    <row r="24" spans="1:25" ht="15.75" customHeight="1">
      <c r="A24" s="269"/>
      <c r="B24" s="137" t="s">
        <v>58</v>
      </c>
      <c r="C24" s="259">
        <v>18601000</v>
      </c>
      <c r="D24" s="260"/>
      <c r="E24" s="259">
        <v>19969148.190000001</v>
      </c>
      <c r="F24" s="260"/>
      <c r="G24" s="259">
        <v>0</v>
      </c>
      <c r="H24" s="260"/>
      <c r="I24" s="138">
        <v>19969148.190000001</v>
      </c>
      <c r="J24" s="259">
        <v>0</v>
      </c>
      <c r="K24" s="260"/>
      <c r="L24" s="259">
        <v>0</v>
      </c>
      <c r="M24" s="260"/>
      <c r="N24" s="259">
        <v>0</v>
      </c>
      <c r="O24" s="261"/>
      <c r="P24" s="260"/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</row>
    <row r="25" spans="1:25" ht="15.75" customHeight="1">
      <c r="A25" s="269"/>
      <c r="B25" s="137" t="s">
        <v>59</v>
      </c>
      <c r="C25" s="259">
        <v>25817716</v>
      </c>
      <c r="D25" s="260"/>
      <c r="E25" s="259">
        <v>23964871.699999999</v>
      </c>
      <c r="F25" s="260"/>
      <c r="G25" s="259">
        <v>0</v>
      </c>
      <c r="H25" s="260"/>
      <c r="I25" s="138">
        <v>23964871.699999999</v>
      </c>
      <c r="J25" s="259">
        <v>0</v>
      </c>
      <c r="K25" s="260"/>
      <c r="L25" s="259">
        <v>0</v>
      </c>
      <c r="M25" s="260"/>
      <c r="N25" s="259">
        <v>0</v>
      </c>
      <c r="O25" s="261"/>
      <c r="P25" s="260"/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</row>
    <row r="26" spans="1:25" ht="15.75" customHeight="1">
      <c r="A26" s="269"/>
      <c r="B26" s="137" t="s">
        <v>25</v>
      </c>
      <c r="C26" s="259">
        <v>0</v>
      </c>
      <c r="D26" s="260"/>
      <c r="E26" s="259">
        <v>0</v>
      </c>
      <c r="F26" s="260"/>
      <c r="G26" s="259">
        <v>5493445.2000000002</v>
      </c>
      <c r="H26" s="260"/>
      <c r="I26" s="138">
        <v>5493445.2000000002</v>
      </c>
      <c r="J26" s="259">
        <v>0</v>
      </c>
      <c r="K26" s="260"/>
      <c r="L26" s="259">
        <v>0</v>
      </c>
      <c r="M26" s="260"/>
      <c r="N26" s="259">
        <v>0</v>
      </c>
      <c r="O26" s="261"/>
      <c r="P26" s="260"/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</row>
    <row r="27" spans="1:25" ht="15.75" customHeight="1" thickBot="1">
      <c r="A27" s="270"/>
      <c r="B27" s="139" t="s">
        <v>60</v>
      </c>
      <c r="C27" s="262">
        <v>47601716</v>
      </c>
      <c r="D27" s="254"/>
      <c r="E27" s="262">
        <v>47820417.399999999</v>
      </c>
      <c r="F27" s="254"/>
      <c r="G27" s="262">
        <v>5493445.2000000002</v>
      </c>
      <c r="H27" s="254"/>
      <c r="I27" s="140">
        <v>53313862.600000001</v>
      </c>
      <c r="J27" s="262">
        <v>0</v>
      </c>
      <c r="K27" s="254"/>
      <c r="L27" s="262">
        <v>0</v>
      </c>
      <c r="M27" s="254"/>
      <c r="N27" s="262">
        <v>0</v>
      </c>
      <c r="O27" s="255"/>
      <c r="P27" s="254"/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</row>
    <row r="28" spans="1:25" ht="19.5" customHeight="1" thickTop="1" thickBot="1">
      <c r="A28" s="251" t="s">
        <v>61</v>
      </c>
      <c r="B28" s="252"/>
      <c r="C28" s="253"/>
      <c r="D28" s="254"/>
      <c r="E28" s="253"/>
      <c r="F28" s="254"/>
      <c r="G28" s="253"/>
      <c r="H28" s="254"/>
      <c r="I28" s="140">
        <v>5369192.9299999997</v>
      </c>
      <c r="J28" s="253"/>
      <c r="K28" s="254"/>
      <c r="L28" s="253"/>
      <c r="M28" s="254"/>
      <c r="N28" s="253"/>
      <c r="O28" s="255"/>
      <c r="P28" s="254"/>
      <c r="Q28" s="139"/>
      <c r="R28" s="139"/>
      <c r="S28" s="139"/>
      <c r="T28" s="139"/>
      <c r="U28" s="139"/>
      <c r="V28" s="139"/>
      <c r="W28" s="139"/>
      <c r="X28" s="139"/>
    </row>
    <row r="29" spans="1:25" ht="22.5" customHeight="1" thickTop="1"/>
    <row r="30" spans="1:25" ht="17.25" customHeight="1">
      <c r="B30" s="271" t="s">
        <v>178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133" t="s">
        <v>177</v>
      </c>
    </row>
    <row r="31" spans="1:25" ht="17.25" customHeight="1">
      <c r="B31" s="271" t="s">
        <v>179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</row>
  </sheetData>
  <mergeCells count="159">
    <mergeCell ref="A18:A27"/>
    <mergeCell ref="C26:D26"/>
    <mergeCell ref="E26:F26"/>
    <mergeCell ref="G26:H26"/>
    <mergeCell ref="B30:X30"/>
    <mergeCell ref="B31:X31"/>
    <mergeCell ref="C20:D20"/>
    <mergeCell ref="E20:F20"/>
    <mergeCell ref="G20:H20"/>
    <mergeCell ref="C19:D19"/>
    <mergeCell ref="E19:F19"/>
    <mergeCell ref="G19:H19"/>
    <mergeCell ref="J18:K18"/>
    <mergeCell ref="L18:M18"/>
    <mergeCell ref="C24:D24"/>
    <mergeCell ref="E24:F24"/>
    <mergeCell ref="G24:H24"/>
    <mergeCell ref="C23:D23"/>
    <mergeCell ref="E23:F23"/>
    <mergeCell ref="G23:H23"/>
    <mergeCell ref="C22:D22"/>
    <mergeCell ref="E22:F22"/>
    <mergeCell ref="J22:K22"/>
    <mergeCell ref="L22:M22"/>
    <mergeCell ref="C14:D14"/>
    <mergeCell ref="E14:F14"/>
    <mergeCell ref="G14:H14"/>
    <mergeCell ref="C13:D13"/>
    <mergeCell ref="E13:F13"/>
    <mergeCell ref="G13:H13"/>
    <mergeCell ref="J14:K14"/>
    <mergeCell ref="L14:M14"/>
    <mergeCell ref="C18:D18"/>
    <mergeCell ref="E18:F18"/>
    <mergeCell ref="G18:H18"/>
    <mergeCell ref="C16:D16"/>
    <mergeCell ref="E16:F16"/>
    <mergeCell ref="G16:H16"/>
    <mergeCell ref="C15:D15"/>
    <mergeCell ref="E15:F15"/>
    <mergeCell ref="G15:H15"/>
    <mergeCell ref="C17:D17"/>
    <mergeCell ref="E17:F17"/>
    <mergeCell ref="G17:H17"/>
    <mergeCell ref="C10:D10"/>
    <mergeCell ref="E10:F10"/>
    <mergeCell ref="G10:H10"/>
    <mergeCell ref="C9:D9"/>
    <mergeCell ref="E9:F9"/>
    <mergeCell ref="G9:H9"/>
    <mergeCell ref="J10:K10"/>
    <mergeCell ref="L10:M10"/>
    <mergeCell ref="C12:D12"/>
    <mergeCell ref="E12:F12"/>
    <mergeCell ref="G12:H12"/>
    <mergeCell ref="C11:D11"/>
    <mergeCell ref="E11:F11"/>
    <mergeCell ref="G11:H11"/>
    <mergeCell ref="E6:F6"/>
    <mergeCell ref="G6:H6"/>
    <mergeCell ref="C5:D5"/>
    <mergeCell ref="E5:F5"/>
    <mergeCell ref="G5:H5"/>
    <mergeCell ref="C8:D8"/>
    <mergeCell ref="E8:F8"/>
    <mergeCell ref="G8:H8"/>
    <mergeCell ref="C7:D7"/>
    <mergeCell ref="E7:F7"/>
    <mergeCell ref="G7:H7"/>
    <mergeCell ref="A4:B4"/>
    <mergeCell ref="J4:K4"/>
    <mergeCell ref="L4:M4"/>
    <mergeCell ref="N4:P4"/>
    <mergeCell ref="A5:A17"/>
    <mergeCell ref="J5:K5"/>
    <mergeCell ref="L5:M5"/>
    <mergeCell ref="N5:P5"/>
    <mergeCell ref="J6:K6"/>
    <mergeCell ref="L6:M6"/>
    <mergeCell ref="N6:P6"/>
    <mergeCell ref="J7:K7"/>
    <mergeCell ref="L7:M7"/>
    <mergeCell ref="N7:P7"/>
    <mergeCell ref="J8:K8"/>
    <mergeCell ref="L8:M8"/>
    <mergeCell ref="N8:P8"/>
    <mergeCell ref="J9:K9"/>
    <mergeCell ref="L9:M9"/>
    <mergeCell ref="N9:P9"/>
    <mergeCell ref="C4:D4"/>
    <mergeCell ref="E4:F4"/>
    <mergeCell ref="G4:H4"/>
    <mergeCell ref="C6:D6"/>
    <mergeCell ref="N10:P10"/>
    <mergeCell ref="J11:K11"/>
    <mergeCell ref="L11:M11"/>
    <mergeCell ref="N11:P11"/>
    <mergeCell ref="J12:K12"/>
    <mergeCell ref="L12:M12"/>
    <mergeCell ref="N12:P12"/>
    <mergeCell ref="J13:K13"/>
    <mergeCell ref="L13:M13"/>
    <mergeCell ref="N13:P13"/>
    <mergeCell ref="N14:P14"/>
    <mergeCell ref="J15:K15"/>
    <mergeCell ref="L15:M15"/>
    <mergeCell ref="N15:P15"/>
    <mergeCell ref="J16:K16"/>
    <mergeCell ref="L16:M16"/>
    <mergeCell ref="N16:P16"/>
    <mergeCell ref="J17:K17"/>
    <mergeCell ref="L17:M17"/>
    <mergeCell ref="N17:P17"/>
    <mergeCell ref="L24:M24"/>
    <mergeCell ref="N24:P24"/>
    <mergeCell ref="C25:D25"/>
    <mergeCell ref="E25:F25"/>
    <mergeCell ref="G25:H25"/>
    <mergeCell ref="J25:K25"/>
    <mergeCell ref="L25:M25"/>
    <mergeCell ref="N25:P25"/>
    <mergeCell ref="N18:P18"/>
    <mergeCell ref="J19:K19"/>
    <mergeCell ref="L19:M19"/>
    <mergeCell ref="N19:P19"/>
    <mergeCell ref="J20:K20"/>
    <mergeCell ref="L20:M20"/>
    <mergeCell ref="N20:P20"/>
    <mergeCell ref="J21:K21"/>
    <mergeCell ref="L21:M21"/>
    <mergeCell ref="N21:P21"/>
    <mergeCell ref="G22:H22"/>
    <mergeCell ref="C21:D21"/>
    <mergeCell ref="E21:F21"/>
    <mergeCell ref="G21:H21"/>
    <mergeCell ref="A28:B28"/>
    <mergeCell ref="C28:D28"/>
    <mergeCell ref="E28:F28"/>
    <mergeCell ref="G28:H28"/>
    <mergeCell ref="J28:K28"/>
    <mergeCell ref="L28:M28"/>
    <mergeCell ref="N28:P28"/>
    <mergeCell ref="A1:X1"/>
    <mergeCell ref="A2:X2"/>
    <mergeCell ref="A3:X3"/>
    <mergeCell ref="J26:K26"/>
    <mergeCell ref="L26:M26"/>
    <mergeCell ref="N26:P26"/>
    <mergeCell ref="C27:D27"/>
    <mergeCell ref="E27:F27"/>
    <mergeCell ref="G27:H27"/>
    <mergeCell ref="J27:K27"/>
    <mergeCell ref="L27:M27"/>
    <mergeCell ref="N27:P27"/>
    <mergeCell ref="N22:P22"/>
    <mergeCell ref="J23:K23"/>
    <mergeCell ref="L23:M23"/>
    <mergeCell ref="N23:P23"/>
    <mergeCell ref="J24:K24"/>
  </mergeCells>
  <pageMargins left="0" right="0" top="0" bottom="0" header="0" footer="0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1"/>
  <sheetViews>
    <sheetView topLeftCell="A4" workbookViewId="0">
      <selection activeCell="U26" sqref="U26"/>
    </sheetView>
  </sheetViews>
  <sheetFormatPr defaultRowHeight="16.5" customHeight="1"/>
  <cols>
    <col min="1" max="1" width="0.140625" style="15" customWidth="1"/>
    <col min="2" max="2" width="16" style="15" customWidth="1"/>
    <col min="3" max="3" width="0.28515625" style="15" customWidth="1"/>
    <col min="4" max="4" width="7.85546875" style="15" customWidth="1"/>
    <col min="5" max="5" width="1.140625" style="15" customWidth="1"/>
    <col min="6" max="6" width="7.140625" style="15" customWidth="1"/>
    <col min="7" max="7" width="1.7109375" style="15" customWidth="1"/>
    <col min="8" max="8" width="5.42578125" style="15" customWidth="1"/>
    <col min="9" max="9" width="8.140625" style="15" customWidth="1"/>
    <col min="10" max="10" width="1.7109375" style="15" customWidth="1"/>
    <col min="11" max="11" width="5" style="15" customWidth="1"/>
    <col min="12" max="12" width="1.7109375" style="15" customWidth="1"/>
    <col min="13" max="13" width="6" style="15" customWidth="1"/>
    <col min="14" max="14" width="2" style="15" customWidth="1"/>
    <col min="15" max="15" width="2.28515625" style="15" customWidth="1"/>
    <col min="16" max="16" width="3.5703125" style="15" customWidth="1"/>
    <col min="17" max="17" width="7" style="15" customWidth="1"/>
    <col min="18" max="18" width="7.7109375" style="15" customWidth="1"/>
    <col min="19" max="19" width="7.42578125" style="15" customWidth="1"/>
    <col min="20" max="20" width="6.85546875" style="15" customWidth="1"/>
    <col min="21" max="21" width="9.140625" style="15"/>
    <col min="22" max="22" width="6.85546875" style="15" customWidth="1"/>
    <col min="23" max="23" width="9.140625" style="15"/>
    <col min="24" max="25" width="6.85546875" style="15" customWidth="1"/>
    <col min="26" max="26" width="7.5703125" style="15" customWidth="1"/>
    <col min="27" max="16384" width="9.140625" style="15"/>
  </cols>
  <sheetData>
    <row r="1" spans="1:26" ht="16.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6" ht="16.5" customHeight="1">
      <c r="A2" s="285" t="s">
        <v>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ht="16.5" customHeight="1">
      <c r="A3" s="285" t="s">
        <v>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75.75" customHeight="1">
      <c r="A4" s="264" t="s">
        <v>47</v>
      </c>
      <c r="B4" s="265"/>
      <c r="C4" s="266" t="s">
        <v>48</v>
      </c>
      <c r="D4" s="252"/>
      <c r="E4" s="266" t="s">
        <v>49</v>
      </c>
      <c r="F4" s="252"/>
      <c r="G4" s="266" t="s">
        <v>50</v>
      </c>
      <c r="H4" s="252"/>
      <c r="I4" s="16" t="s">
        <v>18</v>
      </c>
      <c r="J4" s="266" t="s">
        <v>63</v>
      </c>
      <c r="K4" s="252"/>
      <c r="L4" s="266" t="s">
        <v>64</v>
      </c>
      <c r="M4" s="252"/>
      <c r="N4" s="266" t="s">
        <v>7</v>
      </c>
      <c r="O4" s="267"/>
      <c r="P4" s="252"/>
      <c r="Q4" s="16" t="s">
        <v>8</v>
      </c>
      <c r="R4" s="16" t="s">
        <v>9</v>
      </c>
      <c r="S4" s="16" t="s">
        <v>10</v>
      </c>
      <c r="T4" s="16" t="s">
        <v>11</v>
      </c>
      <c r="U4" s="16" t="s">
        <v>12</v>
      </c>
      <c r="V4" s="16" t="s">
        <v>13</v>
      </c>
      <c r="W4" s="16" t="s">
        <v>14</v>
      </c>
      <c r="X4" s="16" t="s">
        <v>15</v>
      </c>
      <c r="Y4" s="16" t="s">
        <v>16</v>
      </c>
      <c r="Z4" s="16" t="s">
        <v>17</v>
      </c>
    </row>
    <row r="5" spans="1:26" ht="16.5" customHeight="1">
      <c r="A5" s="280" t="s">
        <v>19</v>
      </c>
      <c r="B5" s="17" t="s">
        <v>19</v>
      </c>
      <c r="C5" s="283"/>
      <c r="D5" s="279"/>
      <c r="E5" s="283"/>
      <c r="F5" s="279"/>
      <c r="G5" s="283"/>
      <c r="H5" s="279"/>
      <c r="I5" s="18"/>
      <c r="J5" s="283"/>
      <c r="K5" s="279"/>
      <c r="L5" s="283"/>
      <c r="M5" s="279"/>
      <c r="N5" s="283"/>
      <c r="O5" s="279"/>
      <c r="P5" s="279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6.5" customHeight="1">
      <c r="A6" s="281"/>
      <c r="B6" s="20" t="s">
        <v>38</v>
      </c>
      <c r="C6" s="277">
        <v>13591604</v>
      </c>
      <c r="D6" s="278"/>
      <c r="E6" s="277">
        <v>13136939.82</v>
      </c>
      <c r="F6" s="278"/>
      <c r="G6" s="277">
        <v>0</v>
      </c>
      <c r="H6" s="278"/>
      <c r="I6" s="21">
        <v>13136939.82</v>
      </c>
      <c r="J6" s="277">
        <v>0</v>
      </c>
      <c r="K6" s="278"/>
      <c r="L6" s="277">
        <v>13136939.82</v>
      </c>
      <c r="M6" s="278"/>
      <c r="N6" s="277">
        <v>0</v>
      </c>
      <c r="O6" s="279"/>
      <c r="P6" s="278"/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13136939.82</v>
      </c>
    </row>
    <row r="7" spans="1:26" ht="16.5" customHeight="1">
      <c r="A7" s="281"/>
      <c r="B7" s="20" t="s">
        <v>36</v>
      </c>
      <c r="C7" s="277">
        <v>2624640</v>
      </c>
      <c r="D7" s="278"/>
      <c r="E7" s="277">
        <v>2254560</v>
      </c>
      <c r="F7" s="278"/>
      <c r="G7" s="277">
        <v>0</v>
      </c>
      <c r="H7" s="278"/>
      <c r="I7" s="21">
        <v>2254560</v>
      </c>
      <c r="J7" s="277">
        <v>0</v>
      </c>
      <c r="K7" s="278"/>
      <c r="L7" s="277">
        <v>2254560</v>
      </c>
      <c r="M7" s="278"/>
      <c r="N7" s="277">
        <v>2254560</v>
      </c>
      <c r="O7" s="279"/>
      <c r="P7" s="278"/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</row>
    <row r="8" spans="1:26" ht="16.5" customHeight="1">
      <c r="A8" s="281"/>
      <c r="B8" s="20" t="s">
        <v>37</v>
      </c>
      <c r="C8" s="277">
        <v>12698000</v>
      </c>
      <c r="D8" s="278"/>
      <c r="E8" s="277">
        <v>10331615.380000001</v>
      </c>
      <c r="F8" s="278"/>
      <c r="G8" s="277">
        <v>0</v>
      </c>
      <c r="H8" s="278"/>
      <c r="I8" s="21">
        <v>10331615.380000001</v>
      </c>
      <c r="J8" s="277">
        <v>0</v>
      </c>
      <c r="K8" s="278"/>
      <c r="L8" s="277">
        <v>10331615.380000001</v>
      </c>
      <c r="M8" s="278"/>
      <c r="N8" s="277">
        <v>5637843.2199999997</v>
      </c>
      <c r="O8" s="279"/>
      <c r="P8" s="278"/>
      <c r="Q8" s="21">
        <v>461940</v>
      </c>
      <c r="R8" s="21">
        <v>1827018.16</v>
      </c>
      <c r="S8" s="21">
        <v>0</v>
      </c>
      <c r="T8" s="21">
        <v>471180</v>
      </c>
      <c r="U8" s="21">
        <v>1494794</v>
      </c>
      <c r="V8" s="21">
        <v>0</v>
      </c>
      <c r="W8" s="21">
        <v>0</v>
      </c>
      <c r="X8" s="21">
        <v>120000</v>
      </c>
      <c r="Y8" s="21">
        <v>318840</v>
      </c>
      <c r="Z8" s="21">
        <v>0</v>
      </c>
    </row>
    <row r="9" spans="1:26" ht="16.5" customHeight="1">
      <c r="A9" s="281"/>
      <c r="B9" s="20" t="s">
        <v>21</v>
      </c>
      <c r="C9" s="277">
        <v>1725870</v>
      </c>
      <c r="D9" s="278"/>
      <c r="E9" s="277">
        <v>1597804</v>
      </c>
      <c r="F9" s="278"/>
      <c r="G9" s="277">
        <v>0</v>
      </c>
      <c r="H9" s="278"/>
      <c r="I9" s="21">
        <v>1597804</v>
      </c>
      <c r="J9" s="277">
        <v>0</v>
      </c>
      <c r="K9" s="278"/>
      <c r="L9" s="277">
        <v>1597804</v>
      </c>
      <c r="M9" s="278"/>
      <c r="N9" s="277">
        <v>962884</v>
      </c>
      <c r="O9" s="279"/>
      <c r="P9" s="278"/>
      <c r="Q9" s="21">
        <v>60470</v>
      </c>
      <c r="R9" s="21">
        <v>164050</v>
      </c>
      <c r="S9" s="21">
        <v>0</v>
      </c>
      <c r="T9" s="21">
        <v>72450</v>
      </c>
      <c r="U9" s="21">
        <v>328950</v>
      </c>
      <c r="V9" s="21">
        <v>0</v>
      </c>
      <c r="W9" s="21">
        <v>0</v>
      </c>
      <c r="X9" s="21">
        <v>9000</v>
      </c>
      <c r="Y9" s="21">
        <v>0</v>
      </c>
      <c r="Z9" s="21">
        <v>0</v>
      </c>
    </row>
    <row r="10" spans="1:26" ht="16.5" customHeight="1">
      <c r="A10" s="281"/>
      <c r="B10" s="20" t="s">
        <v>24</v>
      </c>
      <c r="C10" s="277">
        <v>6422570</v>
      </c>
      <c r="D10" s="278"/>
      <c r="E10" s="277">
        <v>5689768.5300000003</v>
      </c>
      <c r="F10" s="278"/>
      <c r="G10" s="277">
        <v>497745.2</v>
      </c>
      <c r="H10" s="278"/>
      <c r="I10" s="21">
        <v>6187513.7300000004</v>
      </c>
      <c r="J10" s="277">
        <v>1261456</v>
      </c>
      <c r="K10" s="278"/>
      <c r="L10" s="277">
        <v>7448969.7300000004</v>
      </c>
      <c r="M10" s="278"/>
      <c r="N10" s="277">
        <v>1271949.03</v>
      </c>
      <c r="O10" s="279"/>
      <c r="P10" s="278"/>
      <c r="Q10" s="21">
        <v>1686395</v>
      </c>
      <c r="R10" s="21">
        <v>1524640</v>
      </c>
      <c r="S10" s="21">
        <v>448958.25</v>
      </c>
      <c r="T10" s="21">
        <v>324814</v>
      </c>
      <c r="U10" s="21">
        <v>1110648</v>
      </c>
      <c r="V10" s="21">
        <v>209595</v>
      </c>
      <c r="W10" s="21">
        <v>714946</v>
      </c>
      <c r="X10" s="21">
        <v>130024.45</v>
      </c>
      <c r="Y10" s="21">
        <v>27000</v>
      </c>
      <c r="Z10" s="21">
        <v>0</v>
      </c>
    </row>
    <row r="11" spans="1:26" ht="16.5" customHeight="1">
      <c r="A11" s="281"/>
      <c r="B11" s="20" t="s">
        <v>26</v>
      </c>
      <c r="C11" s="277">
        <v>1808232</v>
      </c>
      <c r="D11" s="278"/>
      <c r="E11" s="277">
        <v>1607035</v>
      </c>
      <c r="F11" s="278"/>
      <c r="G11" s="277">
        <v>0</v>
      </c>
      <c r="H11" s="278"/>
      <c r="I11" s="21">
        <v>1607035</v>
      </c>
      <c r="J11" s="277">
        <v>42857</v>
      </c>
      <c r="K11" s="278"/>
      <c r="L11" s="277">
        <v>1649892</v>
      </c>
      <c r="M11" s="278"/>
      <c r="N11" s="277">
        <v>358164.05</v>
      </c>
      <c r="O11" s="279"/>
      <c r="P11" s="278"/>
      <c r="Q11" s="21">
        <v>85357</v>
      </c>
      <c r="R11" s="21">
        <v>555002</v>
      </c>
      <c r="S11" s="21">
        <v>38265</v>
      </c>
      <c r="T11" s="21">
        <v>0</v>
      </c>
      <c r="U11" s="21">
        <v>339909.85</v>
      </c>
      <c r="V11" s="21">
        <v>0</v>
      </c>
      <c r="W11" s="21">
        <v>29880</v>
      </c>
      <c r="X11" s="21">
        <v>54160.1</v>
      </c>
      <c r="Y11" s="21">
        <v>189154</v>
      </c>
      <c r="Z11" s="21">
        <v>0</v>
      </c>
    </row>
    <row r="12" spans="1:26" ht="16.5" customHeight="1">
      <c r="A12" s="281"/>
      <c r="B12" s="20" t="s">
        <v>27</v>
      </c>
      <c r="C12" s="277">
        <v>1175000</v>
      </c>
      <c r="D12" s="278"/>
      <c r="E12" s="277">
        <v>1093693.8400000001</v>
      </c>
      <c r="F12" s="278"/>
      <c r="G12" s="277">
        <v>0</v>
      </c>
      <c r="H12" s="278"/>
      <c r="I12" s="21">
        <v>1093693.8400000001</v>
      </c>
      <c r="J12" s="277">
        <v>0</v>
      </c>
      <c r="K12" s="278"/>
      <c r="L12" s="277">
        <v>1093693.8400000001</v>
      </c>
      <c r="M12" s="278"/>
      <c r="N12" s="277">
        <v>293174.01</v>
      </c>
      <c r="O12" s="279"/>
      <c r="P12" s="278"/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47953.9</v>
      </c>
      <c r="Y12" s="21">
        <v>752565.93</v>
      </c>
      <c r="Z12" s="21">
        <v>0</v>
      </c>
    </row>
    <row r="13" spans="1:26" ht="16.5" customHeight="1">
      <c r="A13" s="281"/>
      <c r="B13" s="20" t="s">
        <v>29</v>
      </c>
      <c r="C13" s="277">
        <v>1061800</v>
      </c>
      <c r="D13" s="278"/>
      <c r="E13" s="277">
        <v>1029225</v>
      </c>
      <c r="F13" s="278"/>
      <c r="G13" s="277">
        <v>30700</v>
      </c>
      <c r="H13" s="278"/>
      <c r="I13" s="21">
        <v>1059925</v>
      </c>
      <c r="J13" s="277">
        <v>0</v>
      </c>
      <c r="K13" s="278"/>
      <c r="L13" s="277">
        <v>1059925</v>
      </c>
      <c r="M13" s="278"/>
      <c r="N13" s="277">
        <v>12300</v>
      </c>
      <c r="O13" s="279"/>
      <c r="P13" s="278"/>
      <c r="Q13" s="21">
        <v>559855</v>
      </c>
      <c r="R13" s="21">
        <v>35900</v>
      </c>
      <c r="S13" s="21">
        <v>0</v>
      </c>
      <c r="T13" s="21">
        <v>22000</v>
      </c>
      <c r="U13" s="21">
        <v>243240</v>
      </c>
      <c r="V13" s="21">
        <v>0</v>
      </c>
      <c r="W13" s="21">
        <v>0</v>
      </c>
      <c r="X13" s="21">
        <v>0</v>
      </c>
      <c r="Y13" s="21">
        <v>186630</v>
      </c>
      <c r="Z13" s="21">
        <v>0</v>
      </c>
    </row>
    <row r="14" spans="1:26" ht="16.5" customHeight="1">
      <c r="A14" s="281"/>
      <c r="B14" s="20" t="s">
        <v>30</v>
      </c>
      <c r="C14" s="277">
        <v>5070500</v>
      </c>
      <c r="D14" s="278"/>
      <c r="E14" s="277">
        <v>4719920</v>
      </c>
      <c r="F14" s="278"/>
      <c r="G14" s="277">
        <v>4965000</v>
      </c>
      <c r="H14" s="278"/>
      <c r="I14" s="21">
        <v>9684920</v>
      </c>
      <c r="J14" s="277">
        <v>1424000</v>
      </c>
      <c r="K14" s="278"/>
      <c r="L14" s="277">
        <v>11108920</v>
      </c>
      <c r="M14" s="278"/>
      <c r="N14" s="277">
        <v>2626710</v>
      </c>
      <c r="O14" s="279"/>
      <c r="P14" s="278"/>
      <c r="Q14" s="21">
        <v>494000</v>
      </c>
      <c r="R14" s="21">
        <v>0</v>
      </c>
      <c r="S14" s="21">
        <v>0</v>
      </c>
      <c r="T14" s="21">
        <v>0</v>
      </c>
      <c r="U14" s="21">
        <v>7894500</v>
      </c>
      <c r="V14" s="21">
        <v>0</v>
      </c>
      <c r="W14" s="21">
        <v>0</v>
      </c>
      <c r="X14" s="21">
        <v>93710</v>
      </c>
      <c r="Y14" s="21">
        <v>0</v>
      </c>
      <c r="Z14" s="21">
        <v>0</v>
      </c>
    </row>
    <row r="15" spans="1:26" ht="16.5" customHeight="1">
      <c r="A15" s="281"/>
      <c r="B15" s="20" t="s">
        <v>32</v>
      </c>
      <c r="C15" s="277">
        <v>25000</v>
      </c>
      <c r="D15" s="278"/>
      <c r="E15" s="277">
        <v>25000</v>
      </c>
      <c r="F15" s="278"/>
      <c r="G15" s="277">
        <v>0</v>
      </c>
      <c r="H15" s="278"/>
      <c r="I15" s="21">
        <v>25000</v>
      </c>
      <c r="J15" s="277">
        <v>0</v>
      </c>
      <c r="K15" s="278"/>
      <c r="L15" s="277">
        <v>25000</v>
      </c>
      <c r="M15" s="278"/>
      <c r="N15" s="277">
        <v>25000</v>
      </c>
      <c r="O15" s="279"/>
      <c r="P15" s="278"/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</row>
    <row r="16" spans="1:26" ht="16.5" customHeight="1">
      <c r="A16" s="281"/>
      <c r="B16" s="20" t="s">
        <v>34</v>
      </c>
      <c r="C16" s="277">
        <v>1398500</v>
      </c>
      <c r="D16" s="278"/>
      <c r="E16" s="277">
        <v>965662.9</v>
      </c>
      <c r="F16" s="278"/>
      <c r="G16" s="277">
        <v>0</v>
      </c>
      <c r="H16" s="278"/>
      <c r="I16" s="21">
        <v>965662.9</v>
      </c>
      <c r="J16" s="277">
        <v>0</v>
      </c>
      <c r="K16" s="278"/>
      <c r="L16" s="277">
        <v>965662.9</v>
      </c>
      <c r="M16" s="278"/>
      <c r="N16" s="277">
        <v>45000</v>
      </c>
      <c r="O16" s="279"/>
      <c r="P16" s="278"/>
      <c r="Q16" s="21">
        <v>0</v>
      </c>
      <c r="R16" s="21">
        <v>837000</v>
      </c>
      <c r="S16" s="21">
        <v>0</v>
      </c>
      <c r="T16" s="21">
        <v>0</v>
      </c>
      <c r="U16" s="21">
        <v>11162.9</v>
      </c>
      <c r="V16" s="21">
        <v>60000</v>
      </c>
      <c r="W16" s="21">
        <v>12500</v>
      </c>
      <c r="X16" s="21">
        <v>0</v>
      </c>
      <c r="Y16" s="21">
        <v>0</v>
      </c>
      <c r="Z16" s="21">
        <v>0</v>
      </c>
    </row>
    <row r="17" spans="1:26" ht="16.5" customHeight="1" thickBot="1">
      <c r="A17" s="282"/>
      <c r="B17" s="22" t="s">
        <v>51</v>
      </c>
      <c r="C17" s="275">
        <v>47601716</v>
      </c>
      <c r="D17" s="274"/>
      <c r="E17" s="275">
        <v>42451224.469999999</v>
      </c>
      <c r="F17" s="274"/>
      <c r="G17" s="275">
        <v>5493445.2000000002</v>
      </c>
      <c r="H17" s="274"/>
      <c r="I17" s="23">
        <v>47944669.670000002</v>
      </c>
      <c r="J17" s="275">
        <v>2728313</v>
      </c>
      <c r="K17" s="274"/>
      <c r="L17" s="275">
        <v>50672982.670000002</v>
      </c>
      <c r="M17" s="274"/>
      <c r="N17" s="275">
        <v>13487584.310000001</v>
      </c>
      <c r="O17" s="276"/>
      <c r="P17" s="274"/>
      <c r="Q17" s="23">
        <v>3348017</v>
      </c>
      <c r="R17" s="23">
        <v>4943610.16</v>
      </c>
      <c r="S17" s="23">
        <v>487223.25</v>
      </c>
      <c r="T17" s="23">
        <v>890444</v>
      </c>
      <c r="U17" s="23">
        <v>11423204.75</v>
      </c>
      <c r="V17" s="23">
        <v>269595</v>
      </c>
      <c r="W17" s="23">
        <v>757326</v>
      </c>
      <c r="X17" s="23">
        <v>454848.45</v>
      </c>
      <c r="Y17" s="23">
        <v>1474189.93</v>
      </c>
      <c r="Z17" s="23">
        <v>13136939.82</v>
      </c>
    </row>
    <row r="18" spans="1:26" ht="16.5" customHeight="1" thickTop="1">
      <c r="A18" s="280" t="s">
        <v>52</v>
      </c>
      <c r="B18" s="17" t="s">
        <v>52</v>
      </c>
      <c r="C18" s="283"/>
      <c r="D18" s="279"/>
      <c r="E18" s="283"/>
      <c r="F18" s="279"/>
      <c r="G18" s="283"/>
      <c r="H18" s="279"/>
      <c r="I18" s="18"/>
      <c r="J18" s="283"/>
      <c r="K18" s="279"/>
      <c r="L18" s="283"/>
      <c r="M18" s="279"/>
      <c r="N18" s="283"/>
      <c r="O18" s="279"/>
      <c r="P18" s="279"/>
      <c r="Q18" s="18"/>
      <c r="R18" s="18"/>
      <c r="S18" s="18"/>
      <c r="T18" s="18"/>
      <c r="U18" s="18"/>
      <c r="V18" s="18"/>
      <c r="W18" s="18"/>
      <c r="X18" s="18"/>
      <c r="Y18" s="18"/>
      <c r="Z18" s="19"/>
    </row>
    <row r="19" spans="1:26" ht="16.5" customHeight="1">
      <c r="A19" s="281"/>
      <c r="B19" s="20" t="s">
        <v>53</v>
      </c>
      <c r="C19" s="277">
        <v>1613000</v>
      </c>
      <c r="D19" s="278"/>
      <c r="E19" s="277">
        <v>1838696.01</v>
      </c>
      <c r="F19" s="278"/>
      <c r="G19" s="277">
        <v>0</v>
      </c>
      <c r="H19" s="278"/>
      <c r="I19" s="21">
        <v>1838696.01</v>
      </c>
      <c r="J19" s="277">
        <v>0</v>
      </c>
      <c r="K19" s="278"/>
      <c r="L19" s="277">
        <v>1838696.01</v>
      </c>
      <c r="M19" s="278"/>
      <c r="N19" s="277">
        <v>0</v>
      </c>
      <c r="O19" s="279"/>
      <c r="P19" s="278"/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16.5" customHeight="1">
      <c r="A20" s="281"/>
      <c r="B20" s="26" t="s">
        <v>54</v>
      </c>
      <c r="C20" s="277">
        <v>239500</v>
      </c>
      <c r="D20" s="278"/>
      <c r="E20" s="277">
        <v>264361.75</v>
      </c>
      <c r="F20" s="278"/>
      <c r="G20" s="277">
        <v>0</v>
      </c>
      <c r="H20" s="278"/>
      <c r="I20" s="21">
        <v>264361.75</v>
      </c>
      <c r="J20" s="277">
        <v>0</v>
      </c>
      <c r="K20" s="278"/>
      <c r="L20" s="277">
        <v>264361.75</v>
      </c>
      <c r="M20" s="278"/>
      <c r="N20" s="277">
        <v>0</v>
      </c>
      <c r="O20" s="279"/>
      <c r="P20" s="278"/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</row>
    <row r="21" spans="1:26" ht="16.5" customHeight="1">
      <c r="A21" s="281"/>
      <c r="B21" s="20" t="s">
        <v>55</v>
      </c>
      <c r="C21" s="277">
        <v>120000</v>
      </c>
      <c r="D21" s="278"/>
      <c r="E21" s="277">
        <v>143592.72</v>
      </c>
      <c r="F21" s="278"/>
      <c r="G21" s="277">
        <v>0</v>
      </c>
      <c r="H21" s="278"/>
      <c r="I21" s="21">
        <v>143592.72</v>
      </c>
      <c r="J21" s="277">
        <v>0</v>
      </c>
      <c r="K21" s="278"/>
      <c r="L21" s="277">
        <v>143592.72</v>
      </c>
      <c r="M21" s="278"/>
      <c r="N21" s="277">
        <v>0</v>
      </c>
      <c r="O21" s="279"/>
      <c r="P21" s="278"/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</row>
    <row r="22" spans="1:26" ht="24" customHeight="1">
      <c r="A22" s="281"/>
      <c r="B22" s="26" t="s">
        <v>56</v>
      </c>
      <c r="C22" s="277">
        <v>1100000</v>
      </c>
      <c r="D22" s="278"/>
      <c r="E22" s="277">
        <v>1389102</v>
      </c>
      <c r="F22" s="278"/>
      <c r="G22" s="277">
        <v>0</v>
      </c>
      <c r="H22" s="278"/>
      <c r="I22" s="21">
        <v>1389102</v>
      </c>
      <c r="J22" s="277">
        <v>0</v>
      </c>
      <c r="K22" s="278"/>
      <c r="L22" s="277">
        <v>1389102</v>
      </c>
      <c r="M22" s="278"/>
      <c r="N22" s="277">
        <v>0</v>
      </c>
      <c r="O22" s="279"/>
      <c r="P22" s="278"/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</row>
    <row r="23" spans="1:26" ht="16.5" customHeight="1">
      <c r="A23" s="281"/>
      <c r="B23" s="20" t="s">
        <v>57</v>
      </c>
      <c r="C23" s="277">
        <v>110500</v>
      </c>
      <c r="D23" s="278"/>
      <c r="E23" s="277">
        <v>250645.03</v>
      </c>
      <c r="F23" s="278"/>
      <c r="G23" s="277">
        <v>0</v>
      </c>
      <c r="H23" s="278"/>
      <c r="I23" s="21">
        <v>250645.03</v>
      </c>
      <c r="J23" s="277">
        <v>0</v>
      </c>
      <c r="K23" s="278"/>
      <c r="L23" s="277">
        <v>250645.03</v>
      </c>
      <c r="M23" s="278"/>
      <c r="N23" s="277">
        <v>0</v>
      </c>
      <c r="O23" s="279"/>
      <c r="P23" s="278"/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</row>
    <row r="24" spans="1:26" ht="16.5" customHeight="1">
      <c r="A24" s="281"/>
      <c r="B24" s="20" t="s">
        <v>58</v>
      </c>
      <c r="C24" s="277">
        <v>18601000</v>
      </c>
      <c r="D24" s="278"/>
      <c r="E24" s="277">
        <v>19969148.190000001</v>
      </c>
      <c r="F24" s="278"/>
      <c r="G24" s="277">
        <v>0</v>
      </c>
      <c r="H24" s="278"/>
      <c r="I24" s="21">
        <v>19969148.190000001</v>
      </c>
      <c r="J24" s="277">
        <v>0</v>
      </c>
      <c r="K24" s="278"/>
      <c r="L24" s="277">
        <v>19969148.190000001</v>
      </c>
      <c r="M24" s="278"/>
      <c r="N24" s="277">
        <v>0</v>
      </c>
      <c r="O24" s="279"/>
      <c r="P24" s="278"/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16.5" customHeight="1">
      <c r="A25" s="281"/>
      <c r="B25" s="20" t="s">
        <v>59</v>
      </c>
      <c r="C25" s="277">
        <v>25817716</v>
      </c>
      <c r="D25" s="278"/>
      <c r="E25" s="277">
        <v>23964871.699999999</v>
      </c>
      <c r="F25" s="278"/>
      <c r="G25" s="277">
        <v>0</v>
      </c>
      <c r="H25" s="278"/>
      <c r="I25" s="21">
        <v>23964871.699999999</v>
      </c>
      <c r="J25" s="277">
        <v>0</v>
      </c>
      <c r="K25" s="278"/>
      <c r="L25" s="277">
        <v>23964871.699999999</v>
      </c>
      <c r="M25" s="278"/>
      <c r="N25" s="277">
        <v>0</v>
      </c>
      <c r="O25" s="279"/>
      <c r="P25" s="278"/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.75" customHeight="1">
      <c r="A26" s="281"/>
      <c r="B26" s="26" t="s">
        <v>25</v>
      </c>
      <c r="C26" s="277">
        <v>0</v>
      </c>
      <c r="D26" s="278"/>
      <c r="E26" s="277">
        <v>0</v>
      </c>
      <c r="F26" s="278"/>
      <c r="G26" s="277">
        <v>5493445.2000000002</v>
      </c>
      <c r="H26" s="278"/>
      <c r="I26" s="21">
        <v>5493445.2000000002</v>
      </c>
      <c r="J26" s="277">
        <v>0</v>
      </c>
      <c r="K26" s="278"/>
      <c r="L26" s="277">
        <v>5493445.2000000002</v>
      </c>
      <c r="M26" s="278"/>
      <c r="N26" s="277">
        <v>0</v>
      </c>
      <c r="O26" s="279"/>
      <c r="P26" s="278"/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 ht="16.5" customHeight="1" thickBot="1">
      <c r="A27" s="282"/>
      <c r="B27" s="22" t="s">
        <v>60</v>
      </c>
      <c r="C27" s="275">
        <v>47601716</v>
      </c>
      <c r="D27" s="274"/>
      <c r="E27" s="275">
        <v>47820417.399999999</v>
      </c>
      <c r="F27" s="274"/>
      <c r="G27" s="275">
        <v>5493445.2000000002</v>
      </c>
      <c r="H27" s="274"/>
      <c r="I27" s="23">
        <v>53313862.600000001</v>
      </c>
      <c r="J27" s="275">
        <v>0</v>
      </c>
      <c r="K27" s="274"/>
      <c r="L27" s="275">
        <v>53313862.600000001</v>
      </c>
      <c r="M27" s="274"/>
      <c r="N27" s="275">
        <v>0</v>
      </c>
      <c r="O27" s="276"/>
      <c r="P27" s="274"/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</row>
    <row r="28" spans="1:26" ht="25.5" customHeight="1" thickTop="1" thickBot="1">
      <c r="A28" s="272" t="s">
        <v>61</v>
      </c>
      <c r="B28" s="252"/>
      <c r="C28" s="273"/>
      <c r="D28" s="274"/>
      <c r="E28" s="273"/>
      <c r="F28" s="274"/>
      <c r="G28" s="273"/>
      <c r="H28" s="274"/>
      <c r="I28" s="25">
        <v>5369192.9299999997</v>
      </c>
      <c r="J28" s="273"/>
      <c r="K28" s="274"/>
      <c r="L28" s="273"/>
      <c r="M28" s="274"/>
      <c r="N28" s="273"/>
      <c r="O28" s="276"/>
      <c r="P28" s="27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thickTop="1">
      <c r="A29" s="28"/>
      <c r="B29" s="29"/>
      <c r="C29" s="30"/>
      <c r="D29" s="29"/>
      <c r="E29" s="30"/>
      <c r="F29" s="29"/>
      <c r="G29" s="30"/>
      <c r="H29" s="29"/>
      <c r="I29" s="31"/>
      <c r="J29" s="30"/>
      <c r="K29" s="29"/>
      <c r="L29" s="30"/>
      <c r="M29" s="29"/>
      <c r="N29" s="30"/>
      <c r="O29" s="29"/>
      <c r="P29" s="29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27" customFormat="1" ht="16.5" customHeight="1">
      <c r="B30" s="271" t="s">
        <v>65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</row>
    <row r="31" spans="1:26" s="27" customFormat="1" ht="16.5" customHeight="1">
      <c r="B31" s="271" t="s">
        <v>66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</row>
  </sheetData>
  <mergeCells count="159">
    <mergeCell ref="A1:Z1"/>
    <mergeCell ref="A2:Z2"/>
    <mergeCell ref="A3:Z3"/>
    <mergeCell ref="A4:B4"/>
    <mergeCell ref="C4:D4"/>
    <mergeCell ref="E4:F4"/>
    <mergeCell ref="G4:H4"/>
    <mergeCell ref="J4:K4"/>
    <mergeCell ref="L4:M4"/>
    <mergeCell ref="N4:P4"/>
    <mergeCell ref="N5:P5"/>
    <mergeCell ref="C6:D6"/>
    <mergeCell ref="E6:F6"/>
    <mergeCell ref="G6:H6"/>
    <mergeCell ref="J6:K6"/>
    <mergeCell ref="L6:M6"/>
    <mergeCell ref="N6:P6"/>
    <mergeCell ref="A5:A17"/>
    <mergeCell ref="C5:D5"/>
    <mergeCell ref="E5:F5"/>
    <mergeCell ref="G5:H5"/>
    <mergeCell ref="J5:K5"/>
    <mergeCell ref="L5:M5"/>
    <mergeCell ref="C7:D7"/>
    <mergeCell ref="E7:F7"/>
    <mergeCell ref="G7:H7"/>
    <mergeCell ref="J7:K7"/>
    <mergeCell ref="C9:D9"/>
    <mergeCell ref="E9:F9"/>
    <mergeCell ref="G9:H9"/>
    <mergeCell ref="J9:K9"/>
    <mergeCell ref="L9:M9"/>
    <mergeCell ref="N9:P9"/>
    <mergeCell ref="L7:M7"/>
    <mergeCell ref="N7:P7"/>
    <mergeCell ref="C8:D8"/>
    <mergeCell ref="E8:F8"/>
    <mergeCell ref="G8:H8"/>
    <mergeCell ref="J8:K8"/>
    <mergeCell ref="L8:M8"/>
    <mergeCell ref="N8:P8"/>
    <mergeCell ref="C11:D11"/>
    <mergeCell ref="E11:F11"/>
    <mergeCell ref="G11:H11"/>
    <mergeCell ref="J11:K11"/>
    <mergeCell ref="L11:M11"/>
    <mergeCell ref="N11:P11"/>
    <mergeCell ref="C10:D10"/>
    <mergeCell ref="E10:F10"/>
    <mergeCell ref="G10:H10"/>
    <mergeCell ref="J10:K10"/>
    <mergeCell ref="L10:M10"/>
    <mergeCell ref="N10:P10"/>
    <mergeCell ref="C13:D13"/>
    <mergeCell ref="E13:F13"/>
    <mergeCell ref="G13:H13"/>
    <mergeCell ref="J13:K13"/>
    <mergeCell ref="L13:M13"/>
    <mergeCell ref="N13:P13"/>
    <mergeCell ref="C12:D12"/>
    <mergeCell ref="E12:F12"/>
    <mergeCell ref="G12:H12"/>
    <mergeCell ref="J12:K12"/>
    <mergeCell ref="L12:M12"/>
    <mergeCell ref="N12:P12"/>
    <mergeCell ref="C15:D15"/>
    <mergeCell ref="E15:F15"/>
    <mergeCell ref="G15:H15"/>
    <mergeCell ref="J15:K15"/>
    <mergeCell ref="L15:M15"/>
    <mergeCell ref="N15:P15"/>
    <mergeCell ref="C14:D14"/>
    <mergeCell ref="E14:F14"/>
    <mergeCell ref="G14:H14"/>
    <mergeCell ref="J14:K14"/>
    <mergeCell ref="L14:M14"/>
    <mergeCell ref="N14:P14"/>
    <mergeCell ref="C17:D17"/>
    <mergeCell ref="E17:F17"/>
    <mergeCell ref="G17:H17"/>
    <mergeCell ref="J17:K17"/>
    <mergeCell ref="L17:M17"/>
    <mergeCell ref="N17:P17"/>
    <mergeCell ref="C16:D16"/>
    <mergeCell ref="E16:F16"/>
    <mergeCell ref="G16:H16"/>
    <mergeCell ref="J16:K16"/>
    <mergeCell ref="L16:M16"/>
    <mergeCell ref="N16:P16"/>
    <mergeCell ref="N20:P20"/>
    <mergeCell ref="C21:D21"/>
    <mergeCell ref="E21:F21"/>
    <mergeCell ref="G21:H21"/>
    <mergeCell ref="J21:K21"/>
    <mergeCell ref="L21:M21"/>
    <mergeCell ref="N21:P21"/>
    <mergeCell ref="N18:P18"/>
    <mergeCell ref="C19:D19"/>
    <mergeCell ref="E19:F19"/>
    <mergeCell ref="G19:H19"/>
    <mergeCell ref="J19:K19"/>
    <mergeCell ref="L19:M19"/>
    <mergeCell ref="N19:P19"/>
    <mergeCell ref="C18:D18"/>
    <mergeCell ref="E18:F18"/>
    <mergeCell ref="G18:H18"/>
    <mergeCell ref="J18:K18"/>
    <mergeCell ref="L18:M18"/>
    <mergeCell ref="C20:D20"/>
    <mergeCell ref="E20:F20"/>
    <mergeCell ref="G20:H20"/>
    <mergeCell ref="J20:K20"/>
    <mergeCell ref="L20:M20"/>
    <mergeCell ref="E22:F22"/>
    <mergeCell ref="G22:H22"/>
    <mergeCell ref="J22:K22"/>
    <mergeCell ref="L22:M22"/>
    <mergeCell ref="N22:P22"/>
    <mergeCell ref="C25:D25"/>
    <mergeCell ref="E25:F25"/>
    <mergeCell ref="G25:H25"/>
    <mergeCell ref="J25:K25"/>
    <mergeCell ref="L25:M25"/>
    <mergeCell ref="N25:P25"/>
    <mergeCell ref="C24:D24"/>
    <mergeCell ref="E24:F24"/>
    <mergeCell ref="G24:H24"/>
    <mergeCell ref="J24:K24"/>
    <mergeCell ref="L24:M24"/>
    <mergeCell ref="N24:P24"/>
    <mergeCell ref="C23:D23"/>
    <mergeCell ref="E23:F23"/>
    <mergeCell ref="G23:H23"/>
    <mergeCell ref="J23:K23"/>
    <mergeCell ref="L23:M23"/>
    <mergeCell ref="B31:Z31"/>
    <mergeCell ref="A28:B28"/>
    <mergeCell ref="C28:D28"/>
    <mergeCell ref="E28:F28"/>
    <mergeCell ref="G28:H28"/>
    <mergeCell ref="J28:K28"/>
    <mergeCell ref="L28:M28"/>
    <mergeCell ref="N27:P27"/>
    <mergeCell ref="C26:D26"/>
    <mergeCell ref="E26:F26"/>
    <mergeCell ref="G26:H26"/>
    <mergeCell ref="J26:K26"/>
    <mergeCell ref="L26:M26"/>
    <mergeCell ref="N26:P26"/>
    <mergeCell ref="N28:P28"/>
    <mergeCell ref="B30:Z30"/>
    <mergeCell ref="A18:A27"/>
    <mergeCell ref="C27:D27"/>
    <mergeCell ref="E27:F27"/>
    <mergeCell ref="G27:H27"/>
    <mergeCell ref="J27:K27"/>
    <mergeCell ref="L27:M27"/>
    <mergeCell ref="N23:P23"/>
    <mergeCell ref="C22:D22"/>
  </mergeCells>
  <pageMargins left="0" right="0" top="0" bottom="0" header="0" footer="0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W22" sqref="W22"/>
    </sheetView>
  </sheetViews>
  <sheetFormatPr defaultRowHeight="14.25"/>
  <cols>
    <col min="1" max="1" width="0.140625" style="15" customWidth="1"/>
    <col min="2" max="2" width="18.42578125" style="15" customWidth="1"/>
    <col min="3" max="3" width="1.7109375" style="15" customWidth="1"/>
    <col min="4" max="4" width="6.140625" style="15" customWidth="1"/>
    <col min="5" max="5" width="1.7109375" style="15" customWidth="1"/>
    <col min="6" max="6" width="6" style="15" customWidth="1"/>
    <col min="7" max="7" width="1.28515625" style="15" customWidth="1"/>
    <col min="8" max="8" width="5.7109375" style="15" customWidth="1"/>
    <col min="9" max="9" width="7.7109375" style="15" customWidth="1"/>
    <col min="10" max="10" width="2" style="15" customWidth="1"/>
    <col min="11" max="11" width="5" style="15" customWidth="1"/>
    <col min="12" max="12" width="1.5703125" style="15" customWidth="1"/>
    <col min="13" max="13" width="5.140625" style="15" customWidth="1"/>
    <col min="14" max="14" width="2.42578125" style="15" customWidth="1"/>
    <col min="15" max="15" width="2.85546875" style="15" customWidth="1"/>
    <col min="16" max="16" width="2.42578125" style="15" customWidth="1"/>
    <col min="17" max="17" width="7.5703125" style="15" customWidth="1"/>
    <col min="18" max="18" width="6.7109375" style="15" customWidth="1"/>
    <col min="19" max="19" width="6.85546875" style="15" customWidth="1"/>
    <col min="20" max="21" width="6.42578125" style="15" customWidth="1"/>
    <col min="22" max="22" width="7.28515625" style="15" customWidth="1"/>
    <col min="23" max="23" width="7.85546875" style="15" customWidth="1"/>
    <col min="24" max="24" width="6.5703125" style="15" customWidth="1"/>
    <col min="25" max="25" width="6.42578125" style="15" customWidth="1"/>
    <col min="26" max="26" width="6.85546875" style="15" customWidth="1"/>
    <col min="27" max="27" width="7.42578125" style="15" customWidth="1"/>
    <col min="28" max="16384" width="9.140625" style="15"/>
  </cols>
  <sheetData>
    <row r="1" spans="1:27" ht="14.2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8" customHeight="1">
      <c r="A2" s="257" t="s">
        <v>67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ht="17.25" customHeight="1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27" ht="88.5" customHeight="1">
      <c r="A4" s="264" t="s">
        <v>47</v>
      </c>
      <c r="B4" s="265"/>
      <c r="C4" s="266" t="s">
        <v>48</v>
      </c>
      <c r="D4" s="252"/>
      <c r="E4" s="266" t="s">
        <v>49</v>
      </c>
      <c r="F4" s="252"/>
      <c r="G4" s="266" t="s">
        <v>50</v>
      </c>
      <c r="H4" s="252"/>
      <c r="I4" s="16" t="s">
        <v>18</v>
      </c>
      <c r="J4" s="266" t="s">
        <v>63</v>
      </c>
      <c r="K4" s="252"/>
      <c r="L4" s="266" t="s">
        <v>68</v>
      </c>
      <c r="M4" s="252"/>
      <c r="N4" s="266" t="s">
        <v>64</v>
      </c>
      <c r="O4" s="267"/>
      <c r="P4" s="252"/>
      <c r="Q4" s="16" t="s">
        <v>7</v>
      </c>
      <c r="R4" s="16" t="s">
        <v>8</v>
      </c>
      <c r="S4" s="16" t="s">
        <v>9</v>
      </c>
      <c r="T4" s="16" t="s">
        <v>10</v>
      </c>
      <c r="U4" s="16" t="s">
        <v>11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16</v>
      </c>
      <c r="AA4" s="16" t="s">
        <v>17</v>
      </c>
    </row>
    <row r="5" spans="1:27">
      <c r="A5" s="280" t="s">
        <v>19</v>
      </c>
      <c r="B5" s="17" t="s">
        <v>19</v>
      </c>
      <c r="C5" s="283"/>
      <c r="D5" s="279"/>
      <c r="E5" s="283"/>
      <c r="F5" s="279"/>
      <c r="G5" s="283"/>
      <c r="H5" s="279"/>
      <c r="I5" s="18"/>
      <c r="J5" s="283"/>
      <c r="K5" s="279"/>
      <c r="L5" s="283"/>
      <c r="M5" s="279"/>
      <c r="N5" s="283"/>
      <c r="O5" s="279"/>
      <c r="P5" s="279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</row>
    <row r="6" spans="1:27">
      <c r="A6" s="281"/>
      <c r="B6" s="20" t="s">
        <v>38</v>
      </c>
      <c r="C6" s="277">
        <v>13591604</v>
      </c>
      <c r="D6" s="278"/>
      <c r="E6" s="277">
        <v>13136939.82</v>
      </c>
      <c r="F6" s="278"/>
      <c r="G6" s="277">
        <v>0</v>
      </c>
      <c r="H6" s="278"/>
      <c r="I6" s="21">
        <v>13136939.82</v>
      </c>
      <c r="J6" s="277">
        <v>0</v>
      </c>
      <c r="K6" s="278"/>
      <c r="L6" s="277">
        <v>0</v>
      </c>
      <c r="M6" s="278"/>
      <c r="N6" s="277">
        <v>13136939.82</v>
      </c>
      <c r="O6" s="279"/>
      <c r="P6" s="278"/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13136939.82</v>
      </c>
    </row>
    <row r="7" spans="1:27">
      <c r="A7" s="281"/>
      <c r="B7" s="20" t="s">
        <v>36</v>
      </c>
      <c r="C7" s="277">
        <v>2624640</v>
      </c>
      <c r="D7" s="278"/>
      <c r="E7" s="277">
        <v>2254560</v>
      </c>
      <c r="F7" s="278"/>
      <c r="G7" s="277">
        <v>0</v>
      </c>
      <c r="H7" s="278"/>
      <c r="I7" s="21">
        <v>2254560</v>
      </c>
      <c r="J7" s="277">
        <v>0</v>
      </c>
      <c r="K7" s="278"/>
      <c r="L7" s="277">
        <v>0</v>
      </c>
      <c r="M7" s="278"/>
      <c r="N7" s="277">
        <v>2254560</v>
      </c>
      <c r="O7" s="279"/>
      <c r="P7" s="278"/>
      <c r="Q7" s="21">
        <v>2254560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</row>
    <row r="8" spans="1:27">
      <c r="A8" s="281"/>
      <c r="B8" s="20" t="s">
        <v>37</v>
      </c>
      <c r="C8" s="277">
        <v>12698000</v>
      </c>
      <c r="D8" s="278"/>
      <c r="E8" s="277">
        <v>10331615.380000001</v>
      </c>
      <c r="F8" s="278"/>
      <c r="G8" s="277">
        <v>0</v>
      </c>
      <c r="H8" s="278"/>
      <c r="I8" s="21">
        <v>10331615.380000001</v>
      </c>
      <c r="J8" s="277">
        <v>0</v>
      </c>
      <c r="K8" s="278"/>
      <c r="L8" s="277">
        <v>0</v>
      </c>
      <c r="M8" s="278"/>
      <c r="N8" s="277">
        <v>10331615.380000001</v>
      </c>
      <c r="O8" s="279"/>
      <c r="P8" s="278"/>
      <c r="Q8" s="21">
        <v>5637843.2199999997</v>
      </c>
      <c r="R8" s="21">
        <v>461940</v>
      </c>
      <c r="S8" s="21">
        <v>1827018.16</v>
      </c>
      <c r="T8" s="21">
        <v>0</v>
      </c>
      <c r="U8" s="21">
        <v>471180</v>
      </c>
      <c r="V8" s="21">
        <v>1494794</v>
      </c>
      <c r="W8" s="21">
        <v>0</v>
      </c>
      <c r="X8" s="21">
        <v>0</v>
      </c>
      <c r="Y8" s="21">
        <v>120000</v>
      </c>
      <c r="Z8" s="21">
        <v>318840</v>
      </c>
      <c r="AA8" s="21">
        <v>0</v>
      </c>
    </row>
    <row r="9" spans="1:27">
      <c r="A9" s="281"/>
      <c r="B9" s="20" t="s">
        <v>21</v>
      </c>
      <c r="C9" s="277">
        <v>1725870</v>
      </c>
      <c r="D9" s="278"/>
      <c r="E9" s="277">
        <v>1597804</v>
      </c>
      <c r="F9" s="278"/>
      <c r="G9" s="277">
        <v>0</v>
      </c>
      <c r="H9" s="278"/>
      <c r="I9" s="21">
        <v>1597804</v>
      </c>
      <c r="J9" s="277">
        <v>0</v>
      </c>
      <c r="K9" s="278"/>
      <c r="L9" s="277">
        <v>0</v>
      </c>
      <c r="M9" s="278"/>
      <c r="N9" s="277">
        <v>1597804</v>
      </c>
      <c r="O9" s="279"/>
      <c r="P9" s="278"/>
      <c r="Q9" s="21">
        <v>962884</v>
      </c>
      <c r="R9" s="21">
        <v>60470</v>
      </c>
      <c r="S9" s="21">
        <v>164050</v>
      </c>
      <c r="T9" s="21">
        <v>0</v>
      </c>
      <c r="U9" s="21">
        <v>72450</v>
      </c>
      <c r="V9" s="21">
        <v>328950</v>
      </c>
      <c r="W9" s="21">
        <v>0</v>
      </c>
      <c r="X9" s="21">
        <v>0</v>
      </c>
      <c r="Y9" s="21">
        <v>9000</v>
      </c>
      <c r="Z9" s="21">
        <v>0</v>
      </c>
      <c r="AA9" s="21">
        <v>0</v>
      </c>
    </row>
    <row r="10" spans="1:27">
      <c r="A10" s="281"/>
      <c r="B10" s="20" t="s">
        <v>24</v>
      </c>
      <c r="C10" s="277">
        <v>6422570</v>
      </c>
      <c r="D10" s="278"/>
      <c r="E10" s="277">
        <v>5689768.5300000003</v>
      </c>
      <c r="F10" s="278"/>
      <c r="G10" s="277">
        <v>497745.2</v>
      </c>
      <c r="H10" s="278"/>
      <c r="I10" s="21">
        <v>6187513.7300000004</v>
      </c>
      <c r="J10" s="277">
        <v>1261456</v>
      </c>
      <c r="K10" s="278"/>
      <c r="L10" s="277">
        <v>0</v>
      </c>
      <c r="M10" s="278"/>
      <c r="N10" s="277">
        <v>7448969.7300000004</v>
      </c>
      <c r="O10" s="279"/>
      <c r="P10" s="278"/>
      <c r="Q10" s="21">
        <v>1271949.03</v>
      </c>
      <c r="R10" s="21">
        <v>1686395</v>
      </c>
      <c r="S10" s="21">
        <v>1524640</v>
      </c>
      <c r="T10" s="21">
        <v>448958.25</v>
      </c>
      <c r="U10" s="21">
        <v>324814</v>
      </c>
      <c r="V10" s="21">
        <v>1110648</v>
      </c>
      <c r="W10" s="21">
        <v>209595</v>
      </c>
      <c r="X10" s="21">
        <v>714946</v>
      </c>
      <c r="Y10" s="21">
        <v>130024.45</v>
      </c>
      <c r="Z10" s="21">
        <v>27000</v>
      </c>
      <c r="AA10" s="21">
        <v>0</v>
      </c>
    </row>
    <row r="11" spans="1:27">
      <c r="A11" s="281"/>
      <c r="B11" s="20" t="s">
        <v>26</v>
      </c>
      <c r="C11" s="277">
        <v>1808232</v>
      </c>
      <c r="D11" s="278"/>
      <c r="E11" s="277">
        <v>1607035</v>
      </c>
      <c r="F11" s="278"/>
      <c r="G11" s="277">
        <v>0</v>
      </c>
      <c r="H11" s="278"/>
      <c r="I11" s="21">
        <v>1607035</v>
      </c>
      <c r="J11" s="277">
        <v>42857</v>
      </c>
      <c r="K11" s="278"/>
      <c r="L11" s="277">
        <v>0</v>
      </c>
      <c r="M11" s="278"/>
      <c r="N11" s="277">
        <v>1649892</v>
      </c>
      <c r="O11" s="279"/>
      <c r="P11" s="278"/>
      <c r="Q11" s="21">
        <v>358164.05</v>
      </c>
      <c r="R11" s="21">
        <v>85357</v>
      </c>
      <c r="S11" s="21">
        <v>555002</v>
      </c>
      <c r="T11" s="21">
        <v>38265</v>
      </c>
      <c r="U11" s="21">
        <v>0</v>
      </c>
      <c r="V11" s="21">
        <v>339909.85</v>
      </c>
      <c r="W11" s="21">
        <v>0</v>
      </c>
      <c r="X11" s="21">
        <v>29880</v>
      </c>
      <c r="Y11" s="21">
        <v>54160.1</v>
      </c>
      <c r="Z11" s="21">
        <v>189154</v>
      </c>
      <c r="AA11" s="21">
        <v>0</v>
      </c>
    </row>
    <row r="12" spans="1:27">
      <c r="A12" s="281"/>
      <c r="B12" s="20" t="s">
        <v>27</v>
      </c>
      <c r="C12" s="277">
        <v>1175000</v>
      </c>
      <c r="D12" s="278"/>
      <c r="E12" s="277">
        <v>1093693.8400000001</v>
      </c>
      <c r="F12" s="278"/>
      <c r="G12" s="277">
        <v>0</v>
      </c>
      <c r="H12" s="278"/>
      <c r="I12" s="21">
        <v>1093693.8400000001</v>
      </c>
      <c r="J12" s="277">
        <v>0</v>
      </c>
      <c r="K12" s="278"/>
      <c r="L12" s="277">
        <v>0</v>
      </c>
      <c r="M12" s="278"/>
      <c r="N12" s="277">
        <v>1093693.8400000001</v>
      </c>
      <c r="O12" s="279"/>
      <c r="P12" s="278"/>
      <c r="Q12" s="21">
        <v>293174.01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47953.9</v>
      </c>
      <c r="Z12" s="21">
        <v>752565.93</v>
      </c>
      <c r="AA12" s="21">
        <v>0</v>
      </c>
    </row>
    <row r="13" spans="1:27">
      <c r="A13" s="281"/>
      <c r="B13" s="20" t="s">
        <v>29</v>
      </c>
      <c r="C13" s="277">
        <v>1061800</v>
      </c>
      <c r="D13" s="278"/>
      <c r="E13" s="277">
        <v>1029225</v>
      </c>
      <c r="F13" s="278"/>
      <c r="G13" s="277">
        <v>30700</v>
      </c>
      <c r="H13" s="278"/>
      <c r="I13" s="21">
        <v>1059925</v>
      </c>
      <c r="J13" s="277">
        <v>0</v>
      </c>
      <c r="K13" s="278"/>
      <c r="L13" s="277">
        <v>0</v>
      </c>
      <c r="M13" s="278"/>
      <c r="N13" s="277">
        <v>1059925</v>
      </c>
      <c r="O13" s="279"/>
      <c r="P13" s="278"/>
      <c r="Q13" s="21">
        <v>12300</v>
      </c>
      <c r="R13" s="21">
        <v>559855</v>
      </c>
      <c r="S13" s="21">
        <v>35900</v>
      </c>
      <c r="T13" s="21">
        <v>0</v>
      </c>
      <c r="U13" s="21">
        <v>22000</v>
      </c>
      <c r="V13" s="21">
        <v>243240</v>
      </c>
      <c r="W13" s="21">
        <v>0</v>
      </c>
      <c r="X13" s="21">
        <v>0</v>
      </c>
      <c r="Y13" s="21">
        <v>0</v>
      </c>
      <c r="Z13" s="21">
        <v>186630</v>
      </c>
      <c r="AA13" s="21">
        <v>0</v>
      </c>
    </row>
    <row r="14" spans="1:27">
      <c r="A14" s="281"/>
      <c r="B14" s="20" t="s">
        <v>30</v>
      </c>
      <c r="C14" s="277">
        <v>5070500</v>
      </c>
      <c r="D14" s="278"/>
      <c r="E14" s="277">
        <v>4719920</v>
      </c>
      <c r="F14" s="278"/>
      <c r="G14" s="277">
        <v>4965000</v>
      </c>
      <c r="H14" s="278"/>
      <c r="I14" s="21">
        <v>9684920</v>
      </c>
      <c r="J14" s="277">
        <v>1424000</v>
      </c>
      <c r="K14" s="278"/>
      <c r="L14" s="277">
        <v>3258000</v>
      </c>
      <c r="M14" s="278"/>
      <c r="N14" s="277">
        <v>14366920</v>
      </c>
      <c r="O14" s="279"/>
      <c r="P14" s="278"/>
      <c r="Q14" s="21">
        <v>2626710</v>
      </c>
      <c r="R14" s="21">
        <v>494000</v>
      </c>
      <c r="S14" s="21">
        <v>0</v>
      </c>
      <c r="T14" s="21">
        <v>0</v>
      </c>
      <c r="U14" s="21">
        <v>0</v>
      </c>
      <c r="V14" s="21">
        <v>10676500</v>
      </c>
      <c r="W14" s="21">
        <v>0</v>
      </c>
      <c r="X14" s="21">
        <v>0</v>
      </c>
      <c r="Y14" s="21">
        <v>93710</v>
      </c>
      <c r="Z14" s="21">
        <v>476000</v>
      </c>
      <c r="AA14" s="21">
        <v>0</v>
      </c>
    </row>
    <row r="15" spans="1:27">
      <c r="A15" s="281"/>
      <c r="B15" s="20" t="s">
        <v>32</v>
      </c>
      <c r="C15" s="277">
        <v>25000</v>
      </c>
      <c r="D15" s="278"/>
      <c r="E15" s="277">
        <v>25000</v>
      </c>
      <c r="F15" s="278"/>
      <c r="G15" s="277">
        <v>0</v>
      </c>
      <c r="H15" s="278"/>
      <c r="I15" s="21">
        <v>25000</v>
      </c>
      <c r="J15" s="277">
        <v>0</v>
      </c>
      <c r="K15" s="278"/>
      <c r="L15" s="277">
        <v>0</v>
      </c>
      <c r="M15" s="278"/>
      <c r="N15" s="277">
        <v>25000</v>
      </c>
      <c r="O15" s="279"/>
      <c r="P15" s="278"/>
      <c r="Q15" s="21">
        <v>25000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</row>
    <row r="16" spans="1:27">
      <c r="A16" s="281"/>
      <c r="B16" s="20" t="s">
        <v>34</v>
      </c>
      <c r="C16" s="277">
        <v>1398500</v>
      </c>
      <c r="D16" s="278"/>
      <c r="E16" s="277">
        <v>965662.9</v>
      </c>
      <c r="F16" s="278"/>
      <c r="G16" s="277">
        <v>0</v>
      </c>
      <c r="H16" s="278"/>
      <c r="I16" s="21">
        <v>965662.9</v>
      </c>
      <c r="J16" s="277">
        <v>0</v>
      </c>
      <c r="K16" s="278"/>
      <c r="L16" s="277">
        <v>0</v>
      </c>
      <c r="M16" s="278"/>
      <c r="N16" s="277">
        <v>965662.9</v>
      </c>
      <c r="O16" s="279"/>
      <c r="P16" s="278"/>
      <c r="Q16" s="21">
        <v>45000</v>
      </c>
      <c r="R16" s="21">
        <v>0</v>
      </c>
      <c r="S16" s="21">
        <v>837000</v>
      </c>
      <c r="T16" s="21">
        <v>0</v>
      </c>
      <c r="U16" s="21">
        <v>0</v>
      </c>
      <c r="V16" s="21">
        <v>11162.9</v>
      </c>
      <c r="W16" s="21">
        <v>60000</v>
      </c>
      <c r="X16" s="21">
        <v>12500</v>
      </c>
      <c r="Y16" s="21">
        <v>0</v>
      </c>
      <c r="Z16" s="21">
        <v>0</v>
      </c>
      <c r="AA16" s="21">
        <v>0</v>
      </c>
    </row>
    <row r="17" spans="1:27" ht="15" thickBot="1">
      <c r="A17" s="282"/>
      <c r="B17" s="22" t="s">
        <v>51</v>
      </c>
      <c r="C17" s="275">
        <v>47601716</v>
      </c>
      <c r="D17" s="274"/>
      <c r="E17" s="275">
        <v>42451224.469999999</v>
      </c>
      <c r="F17" s="274"/>
      <c r="G17" s="275">
        <v>5493445.2000000002</v>
      </c>
      <c r="H17" s="274"/>
      <c r="I17" s="23">
        <v>47944669.670000002</v>
      </c>
      <c r="J17" s="275">
        <v>2728313</v>
      </c>
      <c r="K17" s="274"/>
      <c r="L17" s="275">
        <v>3258000</v>
      </c>
      <c r="M17" s="274"/>
      <c r="N17" s="275">
        <v>53930982.670000002</v>
      </c>
      <c r="O17" s="276"/>
      <c r="P17" s="274"/>
      <c r="Q17" s="23">
        <v>13487584.310000001</v>
      </c>
      <c r="R17" s="23">
        <v>3348017</v>
      </c>
      <c r="S17" s="23">
        <v>4943610.16</v>
      </c>
      <c r="T17" s="23">
        <v>487223.25</v>
      </c>
      <c r="U17" s="23">
        <v>890444</v>
      </c>
      <c r="V17" s="23">
        <v>14205204.75</v>
      </c>
      <c r="W17" s="23">
        <v>269595</v>
      </c>
      <c r="X17" s="23">
        <v>757326</v>
      </c>
      <c r="Y17" s="23">
        <v>454848.45</v>
      </c>
      <c r="Z17" s="23">
        <v>1950189.93</v>
      </c>
      <c r="AA17" s="23">
        <v>13136939.82</v>
      </c>
    </row>
    <row r="18" spans="1:27" ht="15" thickTop="1">
      <c r="A18" s="280" t="s">
        <v>52</v>
      </c>
      <c r="B18" s="17" t="s">
        <v>52</v>
      </c>
      <c r="C18" s="283"/>
      <c r="D18" s="279"/>
      <c r="E18" s="283"/>
      <c r="F18" s="279"/>
      <c r="G18" s="283"/>
      <c r="H18" s="279"/>
      <c r="I18" s="18"/>
      <c r="J18" s="283"/>
      <c r="K18" s="279"/>
      <c r="L18" s="283"/>
      <c r="M18" s="279"/>
      <c r="N18" s="283"/>
      <c r="O18" s="279"/>
      <c r="P18" s="27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</row>
    <row r="19" spans="1:27">
      <c r="A19" s="281"/>
      <c r="B19" s="20" t="s">
        <v>53</v>
      </c>
      <c r="C19" s="277">
        <v>1613000</v>
      </c>
      <c r="D19" s="278"/>
      <c r="E19" s="277">
        <v>1838696.01</v>
      </c>
      <c r="F19" s="278"/>
      <c r="G19" s="277">
        <v>0</v>
      </c>
      <c r="H19" s="278"/>
      <c r="I19" s="21">
        <v>1838696.01</v>
      </c>
      <c r="J19" s="277">
        <v>0</v>
      </c>
      <c r="K19" s="278"/>
      <c r="L19" s="277">
        <v>0</v>
      </c>
      <c r="M19" s="278"/>
      <c r="N19" s="277">
        <v>1838696.01</v>
      </c>
      <c r="O19" s="279"/>
      <c r="P19" s="278"/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ht="28.5">
      <c r="A20" s="281"/>
      <c r="B20" s="20" t="s">
        <v>54</v>
      </c>
      <c r="C20" s="277">
        <v>239500</v>
      </c>
      <c r="D20" s="278"/>
      <c r="E20" s="277">
        <v>264361.75</v>
      </c>
      <c r="F20" s="278"/>
      <c r="G20" s="277">
        <v>0</v>
      </c>
      <c r="H20" s="278"/>
      <c r="I20" s="21">
        <v>264361.75</v>
      </c>
      <c r="J20" s="277">
        <v>0</v>
      </c>
      <c r="K20" s="278"/>
      <c r="L20" s="277">
        <v>0</v>
      </c>
      <c r="M20" s="278"/>
      <c r="N20" s="277">
        <v>264361.75</v>
      </c>
      <c r="O20" s="279"/>
      <c r="P20" s="278"/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>
      <c r="A21" s="281"/>
      <c r="B21" s="20" t="s">
        <v>55</v>
      </c>
      <c r="C21" s="277">
        <v>120000</v>
      </c>
      <c r="D21" s="278"/>
      <c r="E21" s="277">
        <v>143592.72</v>
      </c>
      <c r="F21" s="278"/>
      <c r="G21" s="277">
        <v>0</v>
      </c>
      <c r="H21" s="278"/>
      <c r="I21" s="21">
        <v>143592.72</v>
      </c>
      <c r="J21" s="277">
        <v>0</v>
      </c>
      <c r="K21" s="278"/>
      <c r="L21" s="277">
        <v>0</v>
      </c>
      <c r="M21" s="278"/>
      <c r="N21" s="277">
        <v>143592.72</v>
      </c>
      <c r="O21" s="279"/>
      <c r="P21" s="278"/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ht="28.5">
      <c r="A22" s="281"/>
      <c r="B22" s="20" t="s">
        <v>56</v>
      </c>
      <c r="C22" s="277">
        <v>1100000</v>
      </c>
      <c r="D22" s="278"/>
      <c r="E22" s="277">
        <v>1389102</v>
      </c>
      <c r="F22" s="278"/>
      <c r="G22" s="277">
        <v>0</v>
      </c>
      <c r="H22" s="278"/>
      <c r="I22" s="21">
        <v>1389102</v>
      </c>
      <c r="J22" s="277">
        <v>0</v>
      </c>
      <c r="K22" s="278"/>
      <c r="L22" s="277">
        <v>0</v>
      </c>
      <c r="M22" s="278"/>
      <c r="N22" s="277">
        <v>1389102</v>
      </c>
      <c r="O22" s="279"/>
      <c r="P22" s="278"/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>
      <c r="A23" s="281"/>
      <c r="B23" s="20" t="s">
        <v>57</v>
      </c>
      <c r="C23" s="277">
        <v>110500</v>
      </c>
      <c r="D23" s="278"/>
      <c r="E23" s="277">
        <v>250645.03</v>
      </c>
      <c r="F23" s="278"/>
      <c r="G23" s="277">
        <v>0</v>
      </c>
      <c r="H23" s="278"/>
      <c r="I23" s="21">
        <v>250645.03</v>
      </c>
      <c r="J23" s="277">
        <v>0</v>
      </c>
      <c r="K23" s="278"/>
      <c r="L23" s="277">
        <v>0</v>
      </c>
      <c r="M23" s="278"/>
      <c r="N23" s="277">
        <v>250645.03</v>
      </c>
      <c r="O23" s="279"/>
      <c r="P23" s="278"/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</row>
    <row r="24" spans="1:27">
      <c r="A24" s="281"/>
      <c r="B24" s="20" t="s">
        <v>58</v>
      </c>
      <c r="C24" s="277">
        <v>18601000</v>
      </c>
      <c r="D24" s="278"/>
      <c r="E24" s="277">
        <v>19969148.190000001</v>
      </c>
      <c r="F24" s="278"/>
      <c r="G24" s="277">
        <v>0</v>
      </c>
      <c r="H24" s="278"/>
      <c r="I24" s="21">
        <v>19969148.190000001</v>
      </c>
      <c r="J24" s="277">
        <v>0</v>
      </c>
      <c r="K24" s="278"/>
      <c r="L24" s="277">
        <v>0</v>
      </c>
      <c r="M24" s="278"/>
      <c r="N24" s="277">
        <v>19969148.190000001</v>
      </c>
      <c r="O24" s="279"/>
      <c r="P24" s="278"/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</row>
    <row r="25" spans="1:27">
      <c r="A25" s="281"/>
      <c r="B25" s="20" t="s">
        <v>59</v>
      </c>
      <c r="C25" s="277">
        <v>25817716</v>
      </c>
      <c r="D25" s="278"/>
      <c r="E25" s="277">
        <v>23964871.699999999</v>
      </c>
      <c r="F25" s="278"/>
      <c r="G25" s="277">
        <v>0</v>
      </c>
      <c r="H25" s="278"/>
      <c r="I25" s="21">
        <v>23964871.699999999</v>
      </c>
      <c r="J25" s="277">
        <v>0</v>
      </c>
      <c r="K25" s="278"/>
      <c r="L25" s="277">
        <v>0</v>
      </c>
      <c r="M25" s="278"/>
      <c r="N25" s="277">
        <v>23964871.699999999</v>
      </c>
      <c r="O25" s="279"/>
      <c r="P25" s="278"/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27" ht="28.5">
      <c r="A26" s="281"/>
      <c r="B26" s="20" t="s">
        <v>25</v>
      </c>
      <c r="C26" s="277">
        <v>0</v>
      </c>
      <c r="D26" s="278"/>
      <c r="E26" s="277">
        <v>0</v>
      </c>
      <c r="F26" s="278"/>
      <c r="G26" s="277">
        <v>5493445.2000000002</v>
      </c>
      <c r="H26" s="278"/>
      <c r="I26" s="21">
        <v>5493445.2000000002</v>
      </c>
      <c r="J26" s="277">
        <v>0</v>
      </c>
      <c r="K26" s="278"/>
      <c r="L26" s="277">
        <v>0</v>
      </c>
      <c r="M26" s="278"/>
      <c r="N26" s="277">
        <v>5493445.2000000002</v>
      </c>
      <c r="O26" s="279"/>
      <c r="P26" s="278"/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</row>
    <row r="27" spans="1:27" ht="19.5" customHeight="1" thickBot="1">
      <c r="A27" s="282"/>
      <c r="B27" s="22" t="s">
        <v>60</v>
      </c>
      <c r="C27" s="275">
        <v>47601716</v>
      </c>
      <c r="D27" s="274"/>
      <c r="E27" s="275">
        <v>47820417.399999999</v>
      </c>
      <c r="F27" s="274"/>
      <c r="G27" s="275">
        <v>5493445.2000000002</v>
      </c>
      <c r="H27" s="274"/>
      <c r="I27" s="23">
        <v>53313862.600000001</v>
      </c>
      <c r="J27" s="275">
        <v>0</v>
      </c>
      <c r="K27" s="274"/>
      <c r="L27" s="275">
        <v>0</v>
      </c>
      <c r="M27" s="274"/>
      <c r="N27" s="275">
        <v>53313862.600000001</v>
      </c>
      <c r="O27" s="276"/>
      <c r="P27" s="274"/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</row>
    <row r="28" spans="1:27" ht="19.5" customHeight="1" thickTop="1" thickBot="1">
      <c r="A28" s="272" t="s">
        <v>61</v>
      </c>
      <c r="B28" s="252"/>
      <c r="C28" s="273"/>
      <c r="D28" s="274"/>
      <c r="E28" s="273"/>
      <c r="F28" s="274"/>
      <c r="G28" s="273"/>
      <c r="H28" s="274"/>
      <c r="I28" s="25">
        <v>5369192.9299999997</v>
      </c>
      <c r="J28" s="273"/>
      <c r="K28" s="274"/>
      <c r="L28" s="273"/>
      <c r="M28" s="274"/>
      <c r="N28" s="273"/>
      <c r="O28" s="276"/>
      <c r="P28" s="27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5.75" customHeight="1" thickTop="1"/>
    <row r="30" spans="1:27" s="27" customFormat="1" ht="18">
      <c r="B30" s="271" t="s">
        <v>69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s="27" customFormat="1" ht="18">
      <c r="B31" s="271" t="s">
        <v>70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</sheetData>
  <mergeCells count="159">
    <mergeCell ref="L4:M4"/>
    <mergeCell ref="N4:P4"/>
    <mergeCell ref="A5:A17"/>
    <mergeCell ref="C5:D5"/>
    <mergeCell ref="E5:F5"/>
    <mergeCell ref="G5:H5"/>
    <mergeCell ref="J5:K5"/>
    <mergeCell ref="L5:M5"/>
    <mergeCell ref="N5:P5"/>
    <mergeCell ref="C6:D6"/>
    <mergeCell ref="A4:B4"/>
    <mergeCell ref="C4:D4"/>
    <mergeCell ref="E4:F4"/>
    <mergeCell ref="G4:H4"/>
    <mergeCell ref="J4:K4"/>
    <mergeCell ref="E6:F6"/>
    <mergeCell ref="G6:H6"/>
    <mergeCell ref="J6:K6"/>
    <mergeCell ref="L6:M6"/>
    <mergeCell ref="N6:P6"/>
    <mergeCell ref="C7:D7"/>
    <mergeCell ref="E7:F7"/>
    <mergeCell ref="G7:H7"/>
    <mergeCell ref="J7:K7"/>
    <mergeCell ref="L7:M7"/>
    <mergeCell ref="C9:D9"/>
    <mergeCell ref="E9:F9"/>
    <mergeCell ref="G9:H9"/>
    <mergeCell ref="J9:K9"/>
    <mergeCell ref="L9:M9"/>
    <mergeCell ref="N9:P9"/>
    <mergeCell ref="N7:P7"/>
    <mergeCell ref="C8:D8"/>
    <mergeCell ref="E8:F8"/>
    <mergeCell ref="G8:H8"/>
    <mergeCell ref="J8:K8"/>
    <mergeCell ref="L8:M8"/>
    <mergeCell ref="N8:P8"/>
    <mergeCell ref="C11:D11"/>
    <mergeCell ref="E11:F11"/>
    <mergeCell ref="G11:H11"/>
    <mergeCell ref="J11:K11"/>
    <mergeCell ref="L11:M11"/>
    <mergeCell ref="N11:P11"/>
    <mergeCell ref="C10:D10"/>
    <mergeCell ref="E10:F10"/>
    <mergeCell ref="G10:H10"/>
    <mergeCell ref="J10:K10"/>
    <mergeCell ref="L10:M10"/>
    <mergeCell ref="N10:P10"/>
    <mergeCell ref="C13:D13"/>
    <mergeCell ref="E13:F13"/>
    <mergeCell ref="G13:H13"/>
    <mergeCell ref="J13:K13"/>
    <mergeCell ref="L13:M13"/>
    <mergeCell ref="N13:P13"/>
    <mergeCell ref="C12:D12"/>
    <mergeCell ref="E12:F12"/>
    <mergeCell ref="G12:H12"/>
    <mergeCell ref="J12:K12"/>
    <mergeCell ref="L12:M12"/>
    <mergeCell ref="N12:P12"/>
    <mergeCell ref="C15:D15"/>
    <mergeCell ref="E15:F15"/>
    <mergeCell ref="G15:H15"/>
    <mergeCell ref="J15:K15"/>
    <mergeCell ref="L15:M15"/>
    <mergeCell ref="N15:P15"/>
    <mergeCell ref="C14:D14"/>
    <mergeCell ref="E14:F14"/>
    <mergeCell ref="G14:H14"/>
    <mergeCell ref="J14:K14"/>
    <mergeCell ref="L14:M14"/>
    <mergeCell ref="N14:P14"/>
    <mergeCell ref="C17:D17"/>
    <mergeCell ref="E17:F17"/>
    <mergeCell ref="G17:H17"/>
    <mergeCell ref="J17:K17"/>
    <mergeCell ref="L17:M17"/>
    <mergeCell ref="N17:P17"/>
    <mergeCell ref="C16:D16"/>
    <mergeCell ref="E16:F16"/>
    <mergeCell ref="G16:H16"/>
    <mergeCell ref="J16:K16"/>
    <mergeCell ref="L16:M16"/>
    <mergeCell ref="N16:P16"/>
    <mergeCell ref="A18:A27"/>
    <mergeCell ref="C18:D18"/>
    <mergeCell ref="E18:F18"/>
    <mergeCell ref="G18:H18"/>
    <mergeCell ref="J18:K18"/>
    <mergeCell ref="L18:M18"/>
    <mergeCell ref="C20:D20"/>
    <mergeCell ref="E20:F20"/>
    <mergeCell ref="G20:H20"/>
    <mergeCell ref="J20:K20"/>
    <mergeCell ref="L20:M20"/>
    <mergeCell ref="C23:D23"/>
    <mergeCell ref="E23:F23"/>
    <mergeCell ref="G23:H23"/>
    <mergeCell ref="J23:K23"/>
    <mergeCell ref="L23:M23"/>
    <mergeCell ref="N20:P20"/>
    <mergeCell ref="C21:D21"/>
    <mergeCell ref="E21:F21"/>
    <mergeCell ref="G21:H21"/>
    <mergeCell ref="J21:K21"/>
    <mergeCell ref="L21:M21"/>
    <mergeCell ref="N21:P21"/>
    <mergeCell ref="N18:P18"/>
    <mergeCell ref="C19:D19"/>
    <mergeCell ref="E19:F19"/>
    <mergeCell ref="G19:H19"/>
    <mergeCell ref="J19:K19"/>
    <mergeCell ref="L19:M19"/>
    <mergeCell ref="N19:P19"/>
    <mergeCell ref="N23:P23"/>
    <mergeCell ref="C22:D22"/>
    <mergeCell ref="E22:F22"/>
    <mergeCell ref="G22:H22"/>
    <mergeCell ref="J22:K22"/>
    <mergeCell ref="L22:M22"/>
    <mergeCell ref="N22:P22"/>
    <mergeCell ref="C25:D25"/>
    <mergeCell ref="E25:F25"/>
    <mergeCell ref="G25:H25"/>
    <mergeCell ref="J25:K25"/>
    <mergeCell ref="L25:M25"/>
    <mergeCell ref="N25:P25"/>
    <mergeCell ref="C24:D24"/>
    <mergeCell ref="E24:F24"/>
    <mergeCell ref="G24:H24"/>
    <mergeCell ref="J24:K24"/>
    <mergeCell ref="L24:M24"/>
    <mergeCell ref="N24:P24"/>
    <mergeCell ref="N28:P28"/>
    <mergeCell ref="A1:AA1"/>
    <mergeCell ref="A2:AA2"/>
    <mergeCell ref="A3:AA3"/>
    <mergeCell ref="B30:AA30"/>
    <mergeCell ref="B31:AA31"/>
    <mergeCell ref="A28:B28"/>
    <mergeCell ref="C28:D28"/>
    <mergeCell ref="E28:F28"/>
    <mergeCell ref="G28:H28"/>
    <mergeCell ref="J28:K28"/>
    <mergeCell ref="L28:M28"/>
    <mergeCell ref="C27:D27"/>
    <mergeCell ref="E27:F27"/>
    <mergeCell ref="G27:H27"/>
    <mergeCell ref="J27:K27"/>
    <mergeCell ref="L27:M27"/>
    <mergeCell ref="N27:P27"/>
    <mergeCell ref="C26:D26"/>
    <mergeCell ref="E26:F26"/>
    <mergeCell ref="G26:H26"/>
    <mergeCell ref="J26:K26"/>
    <mergeCell ref="L26:M26"/>
    <mergeCell ref="N26:P26"/>
  </mergeCells>
  <pageMargins left="0" right="0" top="0" bottom="0" header="0" footer="0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topLeftCell="A4" workbookViewId="0">
      <selection activeCell="G14" sqref="G14"/>
    </sheetView>
  </sheetViews>
  <sheetFormatPr defaultRowHeight="21"/>
  <cols>
    <col min="1" max="1" width="19" style="129" customWidth="1"/>
    <col min="2" max="2" width="19.140625" style="129" customWidth="1"/>
    <col min="3" max="3" width="17.42578125" style="129" customWidth="1"/>
    <col min="4" max="4" width="16.28515625" style="175" customWidth="1"/>
    <col min="5" max="5" width="17" style="176" customWidth="1"/>
    <col min="6" max="6" width="18.140625" style="176" customWidth="1"/>
    <col min="7" max="7" width="19" style="175" customWidth="1"/>
    <col min="8" max="8" width="17.7109375" style="176" customWidth="1"/>
    <col min="9" max="16384" width="9.140625" style="129"/>
  </cols>
  <sheetData>
    <row r="1" spans="1:8" ht="58.5" customHeight="1">
      <c r="A1" s="351" t="s">
        <v>0</v>
      </c>
      <c r="B1" s="351"/>
      <c r="C1" s="351"/>
      <c r="D1" s="351"/>
      <c r="E1" s="351"/>
      <c r="F1" s="351"/>
      <c r="G1" s="351"/>
      <c r="H1" s="351"/>
    </row>
    <row r="2" spans="1:8" ht="21" customHeight="1">
      <c r="A2" s="232" t="s">
        <v>180</v>
      </c>
      <c r="B2" s="232"/>
      <c r="C2" s="232"/>
      <c r="D2" s="232"/>
      <c r="E2" s="232"/>
      <c r="F2" s="232"/>
      <c r="G2" s="232"/>
      <c r="H2" s="232"/>
    </row>
    <row r="3" spans="1:8" ht="21" customHeight="1">
      <c r="A3" s="350" t="s">
        <v>2</v>
      </c>
      <c r="B3" s="350"/>
      <c r="C3" s="350"/>
      <c r="D3" s="350"/>
      <c r="E3" s="350"/>
      <c r="F3" s="350"/>
      <c r="G3" s="350"/>
      <c r="H3" s="350"/>
    </row>
    <row r="4" spans="1:8" s="161" customFormat="1" ht="63" customHeight="1">
      <c r="A4" s="132" t="s">
        <v>3</v>
      </c>
      <c r="B4" s="152" t="s">
        <v>4</v>
      </c>
      <c r="C4" s="156" t="s">
        <v>5</v>
      </c>
      <c r="D4" s="170" t="s">
        <v>6</v>
      </c>
      <c r="E4" s="177" t="s">
        <v>181</v>
      </c>
      <c r="F4" s="177" t="s">
        <v>182</v>
      </c>
      <c r="G4" s="170" t="s">
        <v>183</v>
      </c>
      <c r="H4" s="178" t="s">
        <v>18</v>
      </c>
    </row>
    <row r="5" spans="1:8" ht="21" customHeight="1">
      <c r="A5" s="163" t="s">
        <v>20</v>
      </c>
      <c r="B5" s="130" t="s">
        <v>21</v>
      </c>
      <c r="C5" s="164" t="s">
        <v>22</v>
      </c>
      <c r="D5" s="171">
        <v>980630</v>
      </c>
      <c r="E5" s="172">
        <f>407150+245740</f>
        <v>652890</v>
      </c>
      <c r="F5" s="172">
        <v>26460</v>
      </c>
      <c r="G5" s="171">
        <f>113914+169620</f>
        <v>283534</v>
      </c>
      <c r="H5" s="179">
        <f>E5+F5+G5</f>
        <v>962884</v>
      </c>
    </row>
    <row r="6" spans="1:8" ht="21" customHeight="1">
      <c r="A6" s="165"/>
      <c r="B6" s="130" t="s">
        <v>24</v>
      </c>
      <c r="C6" s="164" t="s">
        <v>22</v>
      </c>
      <c r="D6" s="171">
        <v>1057650</v>
      </c>
      <c r="E6" s="172">
        <v>610427.82999999996</v>
      </c>
      <c r="F6" s="172">
        <v>28470</v>
      </c>
      <c r="G6" s="171">
        <v>265106</v>
      </c>
      <c r="H6" s="179">
        <f t="shared" ref="H6:H15" si="0">E6+F6+G6</f>
        <v>904003.83</v>
      </c>
    </row>
    <row r="7" spans="1:8" ht="21" customHeight="1">
      <c r="A7" s="165"/>
      <c r="B7" s="130" t="s">
        <v>24</v>
      </c>
      <c r="C7" s="164" t="s">
        <v>184</v>
      </c>
      <c r="D7" s="171"/>
      <c r="E7" s="172">
        <v>367945.2</v>
      </c>
      <c r="F7" s="172"/>
      <c r="G7" s="171"/>
      <c r="H7" s="179">
        <f t="shared" si="0"/>
        <v>367945.2</v>
      </c>
    </row>
    <row r="8" spans="1:8" ht="21" customHeight="1">
      <c r="A8" s="165"/>
      <c r="B8" s="130" t="s">
        <v>26</v>
      </c>
      <c r="C8" s="164" t="s">
        <v>22</v>
      </c>
      <c r="D8" s="171">
        <v>373500</v>
      </c>
      <c r="E8" s="172">
        <v>302693.05</v>
      </c>
      <c r="F8" s="172"/>
      <c r="G8" s="171">
        <v>55471</v>
      </c>
      <c r="H8" s="179">
        <f t="shared" si="0"/>
        <v>358164.05</v>
      </c>
    </row>
    <row r="9" spans="1:8" ht="21" customHeight="1">
      <c r="A9" s="166"/>
      <c r="B9" s="130" t="s">
        <v>27</v>
      </c>
      <c r="C9" s="164" t="s">
        <v>22</v>
      </c>
      <c r="D9" s="171">
        <v>340000</v>
      </c>
      <c r="E9" s="172">
        <v>293174.01</v>
      </c>
      <c r="F9" s="172"/>
      <c r="G9" s="171"/>
      <c r="H9" s="179">
        <f t="shared" si="0"/>
        <v>293174.01</v>
      </c>
    </row>
    <row r="10" spans="1:8" ht="21" customHeight="1">
      <c r="A10" s="163" t="s">
        <v>28</v>
      </c>
      <c r="B10" s="130" t="s">
        <v>29</v>
      </c>
      <c r="C10" s="164" t="s">
        <v>22</v>
      </c>
      <c r="D10" s="171">
        <v>12300</v>
      </c>
      <c r="E10" s="172">
        <v>2800</v>
      </c>
      <c r="F10" s="172"/>
      <c r="G10" s="171">
        <v>9500</v>
      </c>
      <c r="H10" s="179">
        <f t="shared" si="0"/>
        <v>12300</v>
      </c>
    </row>
    <row r="11" spans="1:8" ht="21" customHeight="1">
      <c r="A11" s="166"/>
      <c r="B11" s="130" t="s">
        <v>30</v>
      </c>
      <c r="C11" s="164" t="s">
        <v>22</v>
      </c>
      <c r="D11" s="171">
        <v>2638000</v>
      </c>
      <c r="E11" s="172">
        <f>493000+1070000+1063710</f>
        <v>2626710</v>
      </c>
      <c r="F11" s="172"/>
      <c r="G11" s="171"/>
      <c r="H11" s="179">
        <f t="shared" si="0"/>
        <v>2626710</v>
      </c>
    </row>
    <row r="12" spans="1:8" ht="21" customHeight="1">
      <c r="A12" s="130" t="s">
        <v>31</v>
      </c>
      <c r="B12" s="130" t="s">
        <v>32</v>
      </c>
      <c r="C12" s="164" t="s">
        <v>22</v>
      </c>
      <c r="D12" s="171">
        <v>25000</v>
      </c>
      <c r="E12" s="172">
        <v>25000</v>
      </c>
      <c r="F12" s="172"/>
      <c r="G12" s="171"/>
      <c r="H12" s="179">
        <f t="shared" si="0"/>
        <v>25000</v>
      </c>
    </row>
    <row r="13" spans="1:8" ht="21" customHeight="1">
      <c r="A13" s="130" t="s">
        <v>33</v>
      </c>
      <c r="B13" s="130" t="s">
        <v>34</v>
      </c>
      <c r="C13" s="164" t="s">
        <v>22</v>
      </c>
      <c r="D13" s="171">
        <v>50000</v>
      </c>
      <c r="E13" s="172">
        <v>45000</v>
      </c>
      <c r="F13" s="172"/>
      <c r="G13" s="171"/>
      <c r="H13" s="179">
        <f t="shared" si="0"/>
        <v>45000</v>
      </c>
    </row>
    <row r="14" spans="1:8" ht="42" customHeight="1">
      <c r="A14" s="163" t="s">
        <v>35</v>
      </c>
      <c r="B14" s="130" t="s">
        <v>36</v>
      </c>
      <c r="C14" s="164" t="s">
        <v>22</v>
      </c>
      <c r="D14" s="171">
        <v>2624640</v>
      </c>
      <c r="E14" s="172">
        <v>2254560</v>
      </c>
      <c r="F14" s="172"/>
      <c r="G14" s="171"/>
      <c r="H14" s="179">
        <f t="shared" si="0"/>
        <v>2254560</v>
      </c>
    </row>
    <row r="15" spans="1:8" ht="21" customHeight="1">
      <c r="A15" s="166"/>
      <c r="B15" s="130" t="s">
        <v>37</v>
      </c>
      <c r="C15" s="164" t="s">
        <v>22</v>
      </c>
      <c r="D15" s="171">
        <v>6645060</v>
      </c>
      <c r="E15" s="172">
        <v>3241200</v>
      </c>
      <c r="F15" s="172">
        <v>314580</v>
      </c>
      <c r="G15" s="171">
        <v>2082063.22</v>
      </c>
      <c r="H15" s="179">
        <f t="shared" si="0"/>
        <v>5637843.2199999997</v>
      </c>
    </row>
    <row r="16" spans="1:8" ht="21" customHeight="1">
      <c r="A16" s="130" t="s">
        <v>38</v>
      </c>
      <c r="B16" s="130" t="s">
        <v>38</v>
      </c>
      <c r="C16" s="164" t="s">
        <v>22</v>
      </c>
      <c r="D16" s="171" t="s">
        <v>23</v>
      </c>
      <c r="E16" s="172" t="s">
        <v>23</v>
      </c>
      <c r="F16" s="172" t="s">
        <v>23</v>
      </c>
      <c r="G16" s="171" t="s">
        <v>23</v>
      </c>
      <c r="H16" s="179"/>
    </row>
    <row r="17" spans="1:8" ht="21.75" customHeight="1" thickBot="1">
      <c r="A17" s="167" t="s">
        <v>18</v>
      </c>
      <c r="B17" s="168"/>
      <c r="C17" s="168"/>
      <c r="D17" s="173">
        <v>14746780</v>
      </c>
      <c r="E17" s="174">
        <f>SUM(E5:E16)</f>
        <v>10422400.09</v>
      </c>
      <c r="F17" s="174">
        <f t="shared" ref="F17:G17" si="1">SUM(F5:F16)</f>
        <v>369510</v>
      </c>
      <c r="G17" s="174">
        <f t="shared" si="1"/>
        <v>2695674.2199999997</v>
      </c>
      <c r="H17" s="180">
        <f>SUM(H5:H16)</f>
        <v>13487584.309999999</v>
      </c>
    </row>
    <row r="18" spans="1:8" ht="21.75" thickTop="1"/>
  </sheetData>
  <mergeCells count="3">
    <mergeCell ref="A3:H3"/>
    <mergeCell ref="A1:H1"/>
    <mergeCell ref="A2:H2"/>
  </mergeCells>
  <pageMargins left="0.19685039370078741" right="0.19685039370078741" top="0" bottom="0" header="0.31496062992125984" footer="0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10" sqref="F10"/>
    </sheetView>
  </sheetViews>
  <sheetFormatPr defaultColWidth="10.85546875" defaultRowHeight="21"/>
  <cols>
    <col min="1" max="1" width="18.28515625" style="129" customWidth="1"/>
    <col min="2" max="2" width="21.85546875" style="129" customWidth="1"/>
    <col min="3" max="3" width="31.85546875" style="129" customWidth="1"/>
    <col min="4" max="5" width="15.7109375" style="129" customWidth="1"/>
    <col min="6" max="7" width="14.7109375" style="129" customWidth="1"/>
    <col min="8" max="16384" width="10.85546875" style="129"/>
  </cols>
  <sheetData>
    <row r="1" spans="1:11" ht="21" customHeight="1">
      <c r="A1" s="231" t="s">
        <v>0</v>
      </c>
      <c r="B1" s="231"/>
      <c r="C1" s="231"/>
      <c r="D1" s="231"/>
      <c r="E1" s="231"/>
      <c r="F1" s="231"/>
      <c r="G1" s="231"/>
      <c r="H1" s="10"/>
      <c r="I1" s="10"/>
      <c r="J1" s="10"/>
      <c r="K1" s="10"/>
    </row>
    <row r="2" spans="1:11" ht="21" customHeight="1">
      <c r="A2" s="232" t="s">
        <v>185</v>
      </c>
      <c r="B2" s="232"/>
      <c r="C2" s="232"/>
      <c r="D2" s="232"/>
      <c r="E2" s="232"/>
      <c r="F2" s="232"/>
      <c r="G2" s="232"/>
      <c r="H2" s="10"/>
      <c r="I2" s="10"/>
      <c r="J2" s="10"/>
      <c r="K2" s="10"/>
    </row>
    <row r="3" spans="1:11" ht="21" customHeight="1">
      <c r="A3" s="350" t="s">
        <v>2</v>
      </c>
      <c r="B3" s="350"/>
      <c r="C3" s="350"/>
      <c r="D3" s="350"/>
      <c r="E3" s="350"/>
      <c r="F3" s="350"/>
      <c r="G3" s="350"/>
      <c r="H3" s="10"/>
      <c r="I3" s="10"/>
      <c r="J3" s="10"/>
      <c r="K3" s="10"/>
    </row>
    <row r="4" spans="1:11" s="54" customFormat="1" ht="75.75" customHeight="1">
      <c r="A4" s="184" t="s">
        <v>3</v>
      </c>
      <c r="B4" s="185" t="s">
        <v>4</v>
      </c>
      <c r="C4" s="186" t="s">
        <v>5</v>
      </c>
      <c r="D4" s="184" t="s">
        <v>6</v>
      </c>
      <c r="E4" s="187" t="s">
        <v>186</v>
      </c>
      <c r="F4" s="187" t="s">
        <v>187</v>
      </c>
      <c r="G4" s="184" t="s">
        <v>18</v>
      </c>
    </row>
    <row r="5" spans="1:11" ht="21" customHeight="1">
      <c r="A5" s="182" t="s">
        <v>20</v>
      </c>
      <c r="B5" s="130" t="s">
        <v>21</v>
      </c>
      <c r="C5" s="159" t="s">
        <v>22</v>
      </c>
      <c r="D5" s="153">
        <v>60470</v>
      </c>
      <c r="E5" s="157">
        <f>25200+35270</f>
        <v>60470</v>
      </c>
      <c r="F5" s="159"/>
      <c r="G5" s="153">
        <f>E5+F5</f>
        <v>60470</v>
      </c>
    </row>
    <row r="6" spans="1:11" ht="24" customHeight="1">
      <c r="A6" s="158"/>
      <c r="B6" s="182" t="s">
        <v>24</v>
      </c>
      <c r="C6" s="159" t="s">
        <v>22</v>
      </c>
      <c r="D6" s="153">
        <v>586150</v>
      </c>
      <c r="E6" s="157">
        <f>281870+9000</f>
        <v>290870</v>
      </c>
      <c r="F6" s="157">
        <v>104069</v>
      </c>
      <c r="G6" s="153">
        <f t="shared" ref="G6:G10" si="0">E6+F6</f>
        <v>394939</v>
      </c>
    </row>
    <row r="7" spans="1:11" ht="21" customHeight="1">
      <c r="A7" s="158"/>
      <c r="B7" s="131"/>
      <c r="C7" s="159" t="s">
        <v>25</v>
      </c>
      <c r="D7" s="154"/>
      <c r="E7" s="159"/>
      <c r="F7" s="157">
        <v>30000</v>
      </c>
      <c r="G7" s="153">
        <f t="shared" si="0"/>
        <v>30000</v>
      </c>
    </row>
    <row r="8" spans="1:11" ht="21" customHeight="1">
      <c r="A8" s="131"/>
      <c r="B8" s="130" t="s">
        <v>26</v>
      </c>
      <c r="C8" s="159" t="s">
        <v>22</v>
      </c>
      <c r="D8" s="153">
        <v>64000</v>
      </c>
      <c r="E8" s="159"/>
      <c r="F8" s="157">
        <v>42500</v>
      </c>
      <c r="G8" s="153">
        <f t="shared" si="0"/>
        <v>42500</v>
      </c>
    </row>
    <row r="9" spans="1:11">
      <c r="A9" s="130" t="s">
        <v>28</v>
      </c>
      <c r="B9" s="130" t="s">
        <v>29</v>
      </c>
      <c r="C9" s="159" t="s">
        <v>22</v>
      </c>
      <c r="D9" s="153">
        <v>560300</v>
      </c>
      <c r="E9" s="159"/>
      <c r="F9" s="157">
        <v>559855</v>
      </c>
      <c r="G9" s="153">
        <f t="shared" si="0"/>
        <v>559855</v>
      </c>
    </row>
    <row r="10" spans="1:11">
      <c r="A10" s="181" t="s">
        <v>35</v>
      </c>
      <c r="B10" s="130" t="s">
        <v>37</v>
      </c>
      <c r="C10" s="159" t="s">
        <v>22</v>
      </c>
      <c r="D10" s="153">
        <v>531240</v>
      </c>
      <c r="E10" s="157">
        <v>461940</v>
      </c>
      <c r="F10" s="159"/>
      <c r="G10" s="153">
        <f t="shared" si="0"/>
        <v>461940</v>
      </c>
    </row>
    <row r="11" spans="1:11" ht="21" customHeight="1">
      <c r="A11" s="130" t="s">
        <v>38</v>
      </c>
      <c r="B11" s="130" t="s">
        <v>38</v>
      </c>
      <c r="C11" s="159" t="s">
        <v>22</v>
      </c>
      <c r="D11" s="154"/>
      <c r="E11" s="159"/>
      <c r="F11" s="159"/>
      <c r="G11" s="154"/>
    </row>
    <row r="12" spans="1:11" ht="21.75" thickBot="1">
      <c r="A12" s="183" t="s">
        <v>18</v>
      </c>
      <c r="B12" s="128"/>
      <c r="C12" s="128"/>
      <c r="D12" s="155">
        <v>1802160</v>
      </c>
      <c r="E12" s="160">
        <f>SUM(E5:E11)</f>
        <v>813280</v>
      </c>
      <c r="F12" s="160">
        <f>SUM(F5:F11)</f>
        <v>736424</v>
      </c>
      <c r="G12" s="155">
        <f>SUM(G5:G11)</f>
        <v>1549704</v>
      </c>
    </row>
    <row r="13" spans="1:11" ht="21.75" thickTop="1"/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E10" sqref="E10"/>
    </sheetView>
  </sheetViews>
  <sheetFormatPr defaultColWidth="12" defaultRowHeight="21"/>
  <cols>
    <col min="1" max="1" width="16.5703125" style="129" customWidth="1"/>
    <col min="2" max="2" width="18.7109375" style="129" customWidth="1"/>
    <col min="3" max="3" width="13.85546875" style="129" customWidth="1"/>
    <col min="4" max="4" width="16.140625" style="129" customWidth="1"/>
    <col min="5" max="5" width="18" style="129" customWidth="1"/>
    <col min="6" max="6" width="18.28515625" style="129" customWidth="1"/>
    <col min="7" max="7" width="15.5703125" style="129" customWidth="1"/>
    <col min="8" max="8" width="14.28515625" style="129" customWidth="1"/>
    <col min="9" max="16384" width="12" style="129"/>
  </cols>
  <sheetData>
    <row r="1" spans="1:8" ht="21" customHeight="1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1" customHeight="1">
      <c r="A2" s="232" t="s">
        <v>188</v>
      </c>
      <c r="B2" s="232"/>
      <c r="C2" s="232"/>
      <c r="D2" s="232"/>
      <c r="E2" s="232"/>
      <c r="F2" s="232"/>
      <c r="G2" s="232"/>
      <c r="H2" s="232"/>
    </row>
    <row r="3" spans="1:8" ht="21" customHeight="1">
      <c r="A3" s="232" t="s">
        <v>2</v>
      </c>
      <c r="B3" s="232"/>
      <c r="C3" s="232"/>
      <c r="D3" s="232"/>
      <c r="E3" s="232"/>
      <c r="F3" s="232"/>
      <c r="G3" s="232"/>
      <c r="H3" s="232"/>
    </row>
    <row r="4" spans="1:8" ht="63" customHeight="1">
      <c r="A4" s="132" t="s">
        <v>3</v>
      </c>
      <c r="B4" s="152" t="s">
        <v>4</v>
      </c>
      <c r="C4" s="169"/>
      <c r="D4" s="132" t="s">
        <v>6</v>
      </c>
      <c r="E4" s="162" t="s">
        <v>189</v>
      </c>
      <c r="F4" s="162" t="s">
        <v>190</v>
      </c>
      <c r="G4" s="132" t="s">
        <v>191</v>
      </c>
      <c r="H4" s="189" t="s">
        <v>18</v>
      </c>
    </row>
    <row r="5" spans="1:8" ht="21" customHeight="1">
      <c r="A5" s="182" t="s">
        <v>20</v>
      </c>
      <c r="B5" s="130" t="s">
        <v>21</v>
      </c>
      <c r="C5" s="159" t="s">
        <v>22</v>
      </c>
      <c r="D5" s="153">
        <v>210000</v>
      </c>
      <c r="E5" s="157">
        <f>18600+145450</f>
        <v>164050</v>
      </c>
      <c r="F5" s="159"/>
      <c r="G5" s="154"/>
      <c r="H5" s="190">
        <f>E5+F5+G5</f>
        <v>164050</v>
      </c>
    </row>
    <row r="6" spans="1:8" ht="24" customHeight="1">
      <c r="A6" s="158"/>
      <c r="B6" s="130" t="s">
        <v>24</v>
      </c>
      <c r="C6" s="159" t="s">
        <v>22</v>
      </c>
      <c r="D6" s="153">
        <v>1623170</v>
      </c>
      <c r="E6" s="157">
        <v>279140</v>
      </c>
      <c r="F6" s="157">
        <v>847170</v>
      </c>
      <c r="G6" s="153">
        <v>398330</v>
      </c>
      <c r="H6" s="190">
        <f t="shared" ref="H6:H11" si="0">E6+F6+G6</f>
        <v>1524640</v>
      </c>
    </row>
    <row r="7" spans="1:8" ht="21" customHeight="1">
      <c r="A7" s="131"/>
      <c r="B7" s="130" t="s">
        <v>26</v>
      </c>
      <c r="C7" s="159" t="s">
        <v>22</v>
      </c>
      <c r="D7" s="153">
        <v>618932</v>
      </c>
      <c r="E7" s="159"/>
      <c r="F7" s="157">
        <v>555002</v>
      </c>
      <c r="G7" s="154"/>
      <c r="H7" s="190">
        <f t="shared" si="0"/>
        <v>555002</v>
      </c>
    </row>
    <row r="8" spans="1:8" ht="21" customHeight="1">
      <c r="A8" s="182" t="s">
        <v>28</v>
      </c>
      <c r="B8" s="182" t="s">
        <v>29</v>
      </c>
      <c r="C8" s="159" t="s">
        <v>22</v>
      </c>
      <c r="D8" s="153">
        <v>5200</v>
      </c>
      <c r="E8" s="157">
        <v>5200</v>
      </c>
      <c r="F8" s="159"/>
      <c r="G8" s="154"/>
      <c r="H8" s="190">
        <f t="shared" si="0"/>
        <v>5200</v>
      </c>
    </row>
    <row r="9" spans="1:8" ht="33" customHeight="1">
      <c r="A9" s="131"/>
      <c r="B9" s="131"/>
      <c r="C9" s="188" t="s">
        <v>25</v>
      </c>
      <c r="D9" s="154"/>
      <c r="E9" s="159"/>
      <c r="F9" s="157">
        <v>30700</v>
      </c>
      <c r="G9" s="154"/>
      <c r="H9" s="190">
        <f t="shared" si="0"/>
        <v>30700</v>
      </c>
    </row>
    <row r="10" spans="1:8" ht="21" customHeight="1">
      <c r="A10" s="130" t="s">
        <v>33</v>
      </c>
      <c r="B10" s="130" t="s">
        <v>34</v>
      </c>
      <c r="C10" s="159" t="s">
        <v>22</v>
      </c>
      <c r="D10" s="153">
        <v>856000</v>
      </c>
      <c r="E10" s="159"/>
      <c r="F10" s="157">
        <v>837000</v>
      </c>
      <c r="G10" s="154"/>
      <c r="H10" s="190">
        <f t="shared" si="0"/>
        <v>837000</v>
      </c>
    </row>
    <row r="11" spans="1:8" ht="21.75" customHeight="1">
      <c r="A11" s="181" t="s">
        <v>35</v>
      </c>
      <c r="B11" s="130" t="s">
        <v>37</v>
      </c>
      <c r="C11" s="159" t="s">
        <v>22</v>
      </c>
      <c r="D11" s="153">
        <v>2096100</v>
      </c>
      <c r="E11" s="157">
        <v>1827018.16</v>
      </c>
      <c r="F11" s="159"/>
      <c r="G11" s="154"/>
      <c r="H11" s="190">
        <f t="shared" si="0"/>
        <v>1827018.16</v>
      </c>
    </row>
    <row r="12" spans="1:8" ht="21" customHeight="1">
      <c r="A12" s="130" t="s">
        <v>38</v>
      </c>
      <c r="B12" s="130" t="s">
        <v>38</v>
      </c>
      <c r="C12" s="159" t="s">
        <v>22</v>
      </c>
      <c r="D12" s="154"/>
      <c r="E12" s="159"/>
      <c r="F12" s="159"/>
      <c r="G12" s="154"/>
      <c r="H12" s="191"/>
    </row>
    <row r="13" spans="1:8" ht="24.75" customHeight="1" thickBot="1">
      <c r="A13" s="183" t="s">
        <v>18</v>
      </c>
      <c r="B13" s="128"/>
      <c r="C13" s="128"/>
      <c r="D13" s="155">
        <v>5409402</v>
      </c>
      <c r="E13" s="160">
        <f>SUM(E5:E12)</f>
        <v>2275408.16</v>
      </c>
      <c r="F13" s="160">
        <v>2269872</v>
      </c>
      <c r="G13" s="155">
        <v>398330</v>
      </c>
      <c r="H13" s="192">
        <f>SUM(H5:H12)</f>
        <v>4943610.16</v>
      </c>
    </row>
    <row r="14" spans="1:8" ht="21.75" thickTop="1"/>
  </sheetData>
  <mergeCells count="3">
    <mergeCell ref="A2:H2"/>
    <mergeCell ref="A3:H3"/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"/>
  <sheetViews>
    <sheetView workbookViewId="0">
      <selection activeCell="B1" sqref="B1:K3"/>
    </sheetView>
  </sheetViews>
  <sheetFormatPr defaultRowHeight="16.5" customHeight="1"/>
  <cols>
    <col min="1" max="1" width="4.7109375" style="14" customWidth="1"/>
    <col min="2" max="16384" width="9.140625" style="14"/>
  </cols>
  <sheetData>
    <row r="1" spans="2:11" ht="21" customHeight="1">
      <c r="B1" s="292" t="s">
        <v>0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2:11" ht="21" customHeight="1">
      <c r="B2" s="292" t="s">
        <v>71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2:11" ht="21" customHeight="1">
      <c r="B3" s="292" t="s">
        <v>72</v>
      </c>
      <c r="C3" s="230"/>
      <c r="D3" s="230"/>
      <c r="E3" s="230"/>
      <c r="F3" s="230"/>
      <c r="G3" s="230"/>
      <c r="H3" s="230"/>
      <c r="I3" s="230"/>
      <c r="J3" s="230"/>
      <c r="K3" s="230"/>
    </row>
    <row r="6" spans="2:11" ht="28.5" customHeight="1">
      <c r="B6" s="299" t="s">
        <v>81</v>
      </c>
      <c r="C6" s="298"/>
      <c r="D6" s="42"/>
      <c r="E6" s="300"/>
      <c r="F6" s="298"/>
      <c r="G6" s="42"/>
      <c r="H6" s="42"/>
      <c r="I6" s="42"/>
      <c r="J6" s="300"/>
      <c r="K6" s="298"/>
    </row>
    <row r="7" spans="2:11" ht="165.75" customHeight="1">
      <c r="B7" s="301" t="s">
        <v>82</v>
      </c>
      <c r="C7" s="230"/>
      <c r="D7" s="230"/>
      <c r="E7" s="230"/>
      <c r="F7" s="230"/>
      <c r="G7" s="230"/>
      <c r="H7" s="230"/>
      <c r="I7" s="230"/>
      <c r="J7" s="230"/>
      <c r="K7" s="230"/>
    </row>
    <row r="8" spans="2:11" s="43" customFormat="1" ht="24.75" customHeight="1">
      <c r="B8" s="302" t="s">
        <v>83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2:11" s="43" customFormat="1" ht="44.25" customHeight="1">
      <c r="B9" s="44"/>
      <c r="C9" s="297" t="s">
        <v>84</v>
      </c>
      <c r="D9" s="298"/>
      <c r="E9" s="298"/>
      <c r="F9" s="298"/>
      <c r="G9" s="298"/>
      <c r="H9" s="298"/>
      <c r="I9" s="298"/>
      <c r="J9" s="298"/>
      <c r="K9" s="298"/>
    </row>
    <row r="10" spans="2:11" s="43" customFormat="1" ht="105" customHeight="1">
      <c r="B10" s="297" t="s">
        <v>87</v>
      </c>
      <c r="C10" s="298"/>
      <c r="D10" s="298"/>
      <c r="E10" s="298"/>
      <c r="F10" s="298"/>
      <c r="G10" s="298"/>
      <c r="H10" s="298"/>
      <c r="I10" s="298"/>
      <c r="J10" s="298"/>
      <c r="K10" s="298"/>
    </row>
    <row r="11" spans="2:11" s="43" customFormat="1" ht="25.5" customHeight="1">
      <c r="B11" s="44"/>
      <c r="C11" s="297" t="s">
        <v>85</v>
      </c>
      <c r="D11" s="298"/>
      <c r="E11" s="298"/>
      <c r="F11" s="298"/>
      <c r="G11" s="298"/>
      <c r="H11" s="298"/>
      <c r="I11" s="298"/>
      <c r="J11" s="298"/>
      <c r="K11" s="298"/>
    </row>
    <row r="12" spans="2:11" s="43" customFormat="1" ht="16.5" customHeight="1">
      <c r="B12" s="297" t="s">
        <v>86</v>
      </c>
      <c r="C12" s="298"/>
      <c r="D12" s="298"/>
      <c r="E12" s="298"/>
      <c r="F12" s="298"/>
      <c r="G12" s="298"/>
      <c r="H12" s="298"/>
      <c r="I12" s="298"/>
      <c r="J12" s="298"/>
      <c r="K12" s="298"/>
    </row>
  </sheetData>
  <mergeCells count="12">
    <mergeCell ref="B12:K12"/>
    <mergeCell ref="B1:K1"/>
    <mergeCell ref="B2:K2"/>
    <mergeCell ref="B3:K3"/>
    <mergeCell ref="B6:C6"/>
    <mergeCell ref="E6:F6"/>
    <mergeCell ref="J6:K6"/>
    <mergeCell ref="B7:K7"/>
    <mergeCell ref="B8:K8"/>
    <mergeCell ref="C9:K9"/>
    <mergeCell ref="B10:K10"/>
    <mergeCell ref="C11:K11"/>
  </mergeCells>
  <pageMargins left="0.25" right="0.25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E11" sqref="E11"/>
    </sheetView>
  </sheetViews>
  <sheetFormatPr defaultColWidth="10.5703125" defaultRowHeight="21"/>
  <cols>
    <col min="1" max="1" width="20.7109375" style="129" customWidth="1"/>
    <col min="2" max="2" width="19.140625" style="129" customWidth="1"/>
    <col min="3" max="3" width="20.85546875" style="129" customWidth="1"/>
    <col min="4" max="4" width="21.42578125" style="129" customWidth="1"/>
    <col min="5" max="5" width="23" style="129" customWidth="1"/>
    <col min="6" max="6" width="20.7109375" style="129" customWidth="1"/>
    <col min="7" max="16384" width="10.5703125" style="129"/>
  </cols>
  <sheetData>
    <row r="1" spans="1:9" ht="21" customHeight="1">
      <c r="A1" s="231" t="s">
        <v>0</v>
      </c>
      <c r="B1" s="231"/>
      <c r="C1" s="231"/>
      <c r="D1" s="231"/>
      <c r="E1" s="231"/>
      <c r="F1" s="231"/>
      <c r="G1" s="10"/>
      <c r="H1" s="10"/>
      <c r="I1" s="10"/>
    </row>
    <row r="2" spans="1:9" ht="21" customHeight="1">
      <c r="A2" s="232" t="s">
        <v>192</v>
      </c>
      <c r="B2" s="232"/>
      <c r="C2" s="232"/>
      <c r="D2" s="232"/>
      <c r="E2" s="232"/>
      <c r="F2" s="232"/>
      <c r="G2" s="10"/>
      <c r="H2" s="10"/>
      <c r="I2" s="10"/>
    </row>
    <row r="3" spans="1:9" ht="21" customHeight="1">
      <c r="A3" s="350" t="s">
        <v>2</v>
      </c>
      <c r="B3" s="350"/>
      <c r="C3" s="350"/>
      <c r="D3" s="350"/>
      <c r="E3" s="350"/>
      <c r="F3" s="350"/>
      <c r="G3" s="10"/>
      <c r="H3" s="10"/>
      <c r="I3" s="10"/>
    </row>
    <row r="4" spans="1:9" s="161" customFormat="1" ht="63" customHeight="1">
      <c r="A4" s="132" t="s">
        <v>3</v>
      </c>
      <c r="B4" s="152" t="s">
        <v>4</v>
      </c>
      <c r="C4" s="169"/>
      <c r="D4" s="132" t="s">
        <v>6</v>
      </c>
      <c r="E4" s="162" t="s">
        <v>193</v>
      </c>
      <c r="F4" s="189" t="s">
        <v>18</v>
      </c>
    </row>
    <row r="5" spans="1:9">
      <c r="A5" s="130" t="s">
        <v>33</v>
      </c>
      <c r="B5" s="130" t="s">
        <v>34</v>
      </c>
      <c r="C5" s="159" t="s">
        <v>22</v>
      </c>
      <c r="D5" s="153">
        <v>180000</v>
      </c>
      <c r="E5" s="159" t="s">
        <v>23</v>
      </c>
      <c r="F5" s="191" t="s">
        <v>23</v>
      </c>
    </row>
    <row r="6" spans="1:9">
      <c r="A6" s="182" t="s">
        <v>20</v>
      </c>
      <c r="B6" s="130" t="s">
        <v>24</v>
      </c>
      <c r="C6" s="159" t="s">
        <v>22</v>
      </c>
      <c r="D6" s="153">
        <v>523500</v>
      </c>
      <c r="E6" s="157">
        <f>430958.25+18000</f>
        <v>448958.25</v>
      </c>
      <c r="F6" s="190">
        <f>E6</f>
        <v>448958.25</v>
      </c>
    </row>
    <row r="7" spans="1:9" ht="21" customHeight="1">
      <c r="A7" s="131"/>
      <c r="B7" s="130" t="s">
        <v>26</v>
      </c>
      <c r="C7" s="159" t="s">
        <v>22</v>
      </c>
      <c r="D7" s="153">
        <v>56000</v>
      </c>
      <c r="E7" s="157">
        <v>38265</v>
      </c>
      <c r="F7" s="190">
        <v>38265</v>
      </c>
    </row>
    <row r="8" spans="1:9" ht="21" customHeight="1">
      <c r="A8" s="130" t="s">
        <v>38</v>
      </c>
      <c r="B8" s="130" t="s">
        <v>38</v>
      </c>
      <c r="C8" s="159" t="s">
        <v>22</v>
      </c>
      <c r="D8" s="154" t="s">
        <v>23</v>
      </c>
      <c r="E8" s="159" t="s">
        <v>23</v>
      </c>
      <c r="F8" s="191"/>
    </row>
    <row r="9" spans="1:9" ht="21.75" thickBot="1">
      <c r="A9" s="183" t="s">
        <v>18</v>
      </c>
      <c r="B9" s="128"/>
      <c r="C9" s="128"/>
      <c r="D9" s="155">
        <v>759500</v>
      </c>
      <c r="E9" s="192">
        <f>SUM(E6:E8)</f>
        <v>487223.25</v>
      </c>
      <c r="F9" s="192">
        <f>SUM(F6:F8)</f>
        <v>487223.25</v>
      </c>
    </row>
    <row r="10" spans="1:9" ht="21.75" thickTop="1"/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H1" sqref="H1:H1048576"/>
    </sheetView>
  </sheetViews>
  <sheetFormatPr defaultColWidth="10.140625" defaultRowHeight="21"/>
  <cols>
    <col min="1" max="1" width="18.85546875" style="129" customWidth="1"/>
    <col min="2" max="2" width="20.5703125" style="129" customWidth="1"/>
    <col min="3" max="3" width="24.85546875" style="129" customWidth="1"/>
    <col min="4" max="4" width="14.7109375" style="129" customWidth="1"/>
    <col min="5" max="5" width="17.5703125" style="129" customWidth="1"/>
    <col min="6" max="6" width="16.140625" style="129" customWidth="1"/>
    <col min="7" max="7" width="19.7109375" style="129" customWidth="1"/>
    <col min="8" max="16384" width="10.140625" style="129"/>
  </cols>
  <sheetData>
    <row r="1" spans="1:11" ht="21" customHeight="1">
      <c r="A1" s="231" t="s">
        <v>0</v>
      </c>
      <c r="B1" s="231"/>
      <c r="C1" s="231"/>
      <c r="D1" s="231"/>
      <c r="E1" s="231"/>
      <c r="F1" s="231"/>
      <c r="G1" s="231"/>
      <c r="H1" s="10"/>
      <c r="I1" s="10"/>
      <c r="J1" s="10"/>
      <c r="K1" s="10"/>
    </row>
    <row r="2" spans="1:11" ht="21" customHeight="1">
      <c r="A2" s="232" t="s">
        <v>194</v>
      </c>
      <c r="B2" s="232"/>
      <c r="C2" s="232"/>
      <c r="D2" s="232"/>
      <c r="E2" s="232"/>
      <c r="F2" s="232"/>
      <c r="G2" s="232"/>
      <c r="H2" s="10"/>
      <c r="I2" s="10"/>
      <c r="J2" s="10"/>
      <c r="K2" s="10"/>
    </row>
    <row r="3" spans="1:11" ht="21" customHeight="1">
      <c r="A3" s="232" t="s">
        <v>2</v>
      </c>
      <c r="B3" s="232"/>
      <c r="C3" s="232"/>
      <c r="D3" s="232"/>
      <c r="E3" s="232"/>
      <c r="F3" s="232"/>
      <c r="G3" s="232"/>
      <c r="H3" s="10"/>
      <c r="I3" s="10"/>
      <c r="J3" s="10"/>
      <c r="K3" s="10"/>
    </row>
    <row r="4" spans="1:11" s="161" customFormat="1" ht="90.75" customHeight="1">
      <c r="A4" s="132" t="s">
        <v>3</v>
      </c>
      <c r="B4" s="152" t="s">
        <v>4</v>
      </c>
      <c r="C4" s="156" t="s">
        <v>5</v>
      </c>
      <c r="D4" s="132" t="s">
        <v>6</v>
      </c>
      <c r="E4" s="162" t="s">
        <v>195</v>
      </c>
      <c r="F4" s="162" t="s">
        <v>196</v>
      </c>
      <c r="G4" s="132" t="s">
        <v>18</v>
      </c>
    </row>
    <row r="5" spans="1:11" ht="27.75" customHeight="1">
      <c r="A5" s="182" t="s">
        <v>20</v>
      </c>
      <c r="B5" s="130" t="s">
        <v>21</v>
      </c>
      <c r="C5" s="159" t="s">
        <v>22</v>
      </c>
      <c r="D5" s="153">
        <v>81690</v>
      </c>
      <c r="E5" s="157">
        <f>31760+40690</f>
        <v>72450</v>
      </c>
      <c r="F5" s="159"/>
      <c r="G5" s="153">
        <f>E5+F5</f>
        <v>72450</v>
      </c>
    </row>
    <row r="6" spans="1:11" ht="27.75" customHeight="1">
      <c r="A6" s="158"/>
      <c r="B6" s="182" t="s">
        <v>24</v>
      </c>
      <c r="C6" s="159" t="s">
        <v>22</v>
      </c>
      <c r="D6" s="153">
        <v>293000</v>
      </c>
      <c r="E6" s="157">
        <v>21964</v>
      </c>
      <c r="F6" s="157">
        <v>238450</v>
      </c>
      <c r="G6" s="153">
        <f t="shared" ref="G6:G10" si="0">E6+F6</f>
        <v>260414</v>
      </c>
    </row>
    <row r="7" spans="1:11" ht="43.5" customHeight="1">
      <c r="A7" s="158"/>
      <c r="B7" s="131"/>
      <c r="C7" s="159" t="s">
        <v>25</v>
      </c>
      <c r="D7" s="154"/>
      <c r="E7" s="159"/>
      <c r="F7" s="157">
        <v>64400</v>
      </c>
      <c r="G7" s="153">
        <f t="shared" si="0"/>
        <v>64400</v>
      </c>
    </row>
    <row r="8" spans="1:11" ht="21" customHeight="1">
      <c r="A8" s="131"/>
      <c r="B8" s="130" t="s">
        <v>26</v>
      </c>
      <c r="C8" s="159" t="s">
        <v>22</v>
      </c>
      <c r="D8" s="153">
        <v>6000</v>
      </c>
      <c r="E8" s="159"/>
      <c r="F8" s="159"/>
      <c r="G8" s="153"/>
    </row>
    <row r="9" spans="1:11" ht="21" customHeight="1">
      <c r="A9" s="130" t="s">
        <v>28</v>
      </c>
      <c r="B9" s="130" t="s">
        <v>29</v>
      </c>
      <c r="C9" s="159" t="s">
        <v>22</v>
      </c>
      <c r="D9" s="153">
        <v>22000</v>
      </c>
      <c r="E9" s="157">
        <v>22000</v>
      </c>
      <c r="F9" s="159"/>
      <c r="G9" s="153">
        <f t="shared" si="0"/>
        <v>22000</v>
      </c>
    </row>
    <row r="10" spans="1:11" ht="27" customHeight="1">
      <c r="A10" s="181" t="s">
        <v>35</v>
      </c>
      <c r="B10" s="130" t="s">
        <v>37</v>
      </c>
      <c r="C10" s="159" t="s">
        <v>22</v>
      </c>
      <c r="D10" s="153">
        <v>985040</v>
      </c>
      <c r="E10" s="157">
        <v>471180</v>
      </c>
      <c r="F10" s="159"/>
      <c r="G10" s="153">
        <f t="shared" si="0"/>
        <v>471180</v>
      </c>
    </row>
    <row r="11" spans="1:11" ht="21" customHeight="1">
      <c r="A11" s="130" t="s">
        <v>38</v>
      </c>
      <c r="B11" s="130" t="s">
        <v>38</v>
      </c>
      <c r="C11" s="159" t="s">
        <v>22</v>
      </c>
      <c r="D11" s="154"/>
      <c r="E11" s="159"/>
      <c r="F11" s="159"/>
      <c r="G11" s="154"/>
    </row>
    <row r="12" spans="1:11" ht="21" customHeight="1" thickBot="1">
      <c r="A12" s="183" t="s">
        <v>18</v>
      </c>
      <c r="B12" s="128"/>
      <c r="C12" s="128"/>
      <c r="D12" s="155">
        <v>1387730</v>
      </c>
      <c r="E12" s="160">
        <f>SUM(E5:E11)</f>
        <v>587594</v>
      </c>
      <c r="F12" s="160">
        <f>SUM(F5:F11)</f>
        <v>302850</v>
      </c>
      <c r="G12" s="155">
        <f>SUM(G5:G11)</f>
        <v>890444</v>
      </c>
    </row>
    <row r="13" spans="1:11" ht="21.75" thickTop="1"/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"/>
  <sheetViews>
    <sheetView topLeftCell="A5" workbookViewId="0">
      <selection activeCell="C7" sqref="C7"/>
    </sheetView>
  </sheetViews>
  <sheetFormatPr defaultColWidth="12" defaultRowHeight="21"/>
  <cols>
    <col min="1" max="1" width="14.5703125" style="129" customWidth="1"/>
    <col min="2" max="2" width="18.5703125" style="129" customWidth="1"/>
    <col min="3" max="3" width="24.7109375" style="129" customWidth="1"/>
    <col min="4" max="6" width="15" style="129" customWidth="1"/>
    <col min="7" max="7" width="13.28515625" style="129" customWidth="1"/>
    <col min="8" max="8" width="16.85546875" style="129" customWidth="1"/>
    <col min="9" max="16384" width="12" style="129"/>
  </cols>
  <sheetData>
    <row r="1" spans="1:8" ht="21" customHeight="1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1" customHeight="1">
      <c r="A2" s="232" t="s">
        <v>197</v>
      </c>
      <c r="B2" s="232"/>
      <c r="C2" s="232"/>
      <c r="D2" s="232"/>
      <c r="E2" s="232"/>
      <c r="F2" s="232"/>
      <c r="G2" s="232"/>
      <c r="H2" s="232"/>
    </row>
    <row r="3" spans="1:8" ht="21" customHeight="1">
      <c r="A3" s="350" t="s">
        <v>2</v>
      </c>
      <c r="B3" s="350"/>
      <c r="C3" s="350"/>
      <c r="D3" s="350"/>
      <c r="E3" s="350"/>
      <c r="F3" s="350"/>
      <c r="G3" s="350"/>
      <c r="H3" s="350"/>
    </row>
    <row r="4" spans="1:8" ht="126" customHeight="1">
      <c r="A4" s="132" t="s">
        <v>3</v>
      </c>
      <c r="B4" s="152" t="s">
        <v>4</v>
      </c>
      <c r="C4" s="156" t="s">
        <v>5</v>
      </c>
      <c r="D4" s="132" t="s">
        <v>6</v>
      </c>
      <c r="E4" s="162" t="s">
        <v>198</v>
      </c>
      <c r="F4" s="162" t="s">
        <v>199</v>
      </c>
      <c r="G4" s="132" t="s">
        <v>200</v>
      </c>
      <c r="H4" s="189" t="s">
        <v>18</v>
      </c>
    </row>
    <row r="5" spans="1:8" ht="25.5" customHeight="1">
      <c r="A5" s="182" t="s">
        <v>20</v>
      </c>
      <c r="B5" s="130" t="s">
        <v>21</v>
      </c>
      <c r="C5" s="159" t="s">
        <v>22</v>
      </c>
      <c r="D5" s="153">
        <v>358870</v>
      </c>
      <c r="E5" s="157">
        <f>229580+99370</f>
        <v>328950</v>
      </c>
      <c r="F5" s="159"/>
      <c r="G5" s="154"/>
      <c r="H5" s="190">
        <f>E5+F5+G5</f>
        <v>328950</v>
      </c>
    </row>
    <row r="6" spans="1:8" ht="25.5" customHeight="1">
      <c r="A6" s="158"/>
      <c r="B6" s="130" t="s">
        <v>24</v>
      </c>
      <c r="C6" s="159" t="s">
        <v>22</v>
      </c>
      <c r="D6" s="153">
        <v>1184300</v>
      </c>
      <c r="E6" s="157">
        <v>273965</v>
      </c>
      <c r="F6" s="159"/>
      <c r="G6" s="153">
        <v>836683</v>
      </c>
      <c r="H6" s="190">
        <f t="shared" ref="H6:H12" si="0">E6+F6+G6</f>
        <v>1110648</v>
      </c>
    </row>
    <row r="7" spans="1:8" ht="25.5" customHeight="1">
      <c r="A7" s="131"/>
      <c r="B7" s="130" t="s">
        <v>26</v>
      </c>
      <c r="C7" s="159" t="s">
        <v>22</v>
      </c>
      <c r="D7" s="153">
        <v>369300</v>
      </c>
      <c r="E7" s="157">
        <v>107548.75</v>
      </c>
      <c r="F7" s="157">
        <v>128451.1</v>
      </c>
      <c r="G7" s="153">
        <v>103910</v>
      </c>
      <c r="H7" s="190">
        <f t="shared" si="0"/>
        <v>339909.85</v>
      </c>
    </row>
    <row r="8" spans="1:8" ht="25.5" customHeight="1">
      <c r="A8" s="182" t="s">
        <v>28</v>
      </c>
      <c r="B8" s="130" t="s">
        <v>29</v>
      </c>
      <c r="C8" s="159" t="s">
        <v>22</v>
      </c>
      <c r="D8" s="153">
        <v>249300</v>
      </c>
      <c r="E8" s="157">
        <v>237650</v>
      </c>
      <c r="F8" s="157">
        <v>5590</v>
      </c>
      <c r="G8" s="154"/>
      <c r="H8" s="190">
        <f t="shared" si="0"/>
        <v>243240</v>
      </c>
    </row>
    <row r="9" spans="1:8" ht="25.5" customHeight="1">
      <c r="A9" s="158"/>
      <c r="B9" s="182" t="s">
        <v>30</v>
      </c>
      <c r="C9" s="159" t="s">
        <v>22</v>
      </c>
      <c r="D9" s="153">
        <v>2332500</v>
      </c>
      <c r="E9" s="159"/>
      <c r="F9" s="157">
        <f>581000+1192500+226000</f>
        <v>1999500</v>
      </c>
      <c r="G9" s="154"/>
      <c r="H9" s="190">
        <f t="shared" si="0"/>
        <v>1999500</v>
      </c>
    </row>
    <row r="10" spans="1:8" ht="49.5" customHeight="1">
      <c r="A10" s="131"/>
      <c r="B10" s="131"/>
      <c r="C10" s="159" t="s">
        <v>25</v>
      </c>
      <c r="D10" s="154" t="s">
        <v>23</v>
      </c>
      <c r="E10" s="159"/>
      <c r="F10" s="157">
        <v>4965000</v>
      </c>
      <c r="G10" s="154"/>
      <c r="H10" s="190">
        <f t="shared" si="0"/>
        <v>4965000</v>
      </c>
    </row>
    <row r="11" spans="1:8" ht="27.75" customHeight="1">
      <c r="A11" s="130" t="s">
        <v>33</v>
      </c>
      <c r="B11" s="130" t="s">
        <v>34</v>
      </c>
      <c r="C11" s="159" t="s">
        <v>22</v>
      </c>
      <c r="D11" s="153">
        <v>240000</v>
      </c>
      <c r="E11" s="159"/>
      <c r="F11" s="157">
        <v>11162.9</v>
      </c>
      <c r="G11" s="154"/>
      <c r="H11" s="190">
        <f>E11+F11+G11</f>
        <v>11162.9</v>
      </c>
    </row>
    <row r="12" spans="1:8" ht="27.75" customHeight="1">
      <c r="A12" s="181" t="s">
        <v>35</v>
      </c>
      <c r="B12" s="130" t="s">
        <v>37</v>
      </c>
      <c r="C12" s="159" t="s">
        <v>22</v>
      </c>
      <c r="D12" s="153">
        <v>1830780</v>
      </c>
      <c r="E12" s="157">
        <v>1447697</v>
      </c>
      <c r="F12" s="159"/>
      <c r="G12" s="153">
        <v>47097</v>
      </c>
      <c r="H12" s="190">
        <f t="shared" si="0"/>
        <v>1494794</v>
      </c>
    </row>
    <row r="13" spans="1:8" ht="21" customHeight="1">
      <c r="A13" s="130" t="s">
        <v>38</v>
      </c>
      <c r="B13" s="130" t="s">
        <v>38</v>
      </c>
      <c r="C13" s="159" t="s">
        <v>22</v>
      </c>
      <c r="D13" s="154"/>
      <c r="E13" s="159"/>
      <c r="F13" s="159"/>
      <c r="G13" s="154"/>
      <c r="H13" s="191"/>
    </row>
    <row r="14" spans="1:8" ht="30" customHeight="1" thickBot="1">
      <c r="A14" s="183" t="s">
        <v>18</v>
      </c>
      <c r="B14" s="128"/>
      <c r="C14" s="128"/>
      <c r="D14" s="155">
        <v>6565050</v>
      </c>
      <c r="E14" s="160">
        <f>SUM(E5:E13)</f>
        <v>2395810.75</v>
      </c>
      <c r="F14" s="160">
        <f t="shared" ref="F14:G14" si="1">SUM(F5:F13)</f>
        <v>7109704</v>
      </c>
      <c r="G14" s="160">
        <f t="shared" si="1"/>
        <v>987690</v>
      </c>
      <c r="H14" s="192">
        <f>SUM(H5:H13)</f>
        <v>10493204.75</v>
      </c>
    </row>
    <row r="15" spans="1:8" ht="21.75" thickTop="1"/>
  </sheetData>
  <mergeCells count="3">
    <mergeCell ref="A3:H3"/>
    <mergeCell ref="A1:H1"/>
    <mergeCell ref="A2:H2"/>
  </mergeCells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14" sqref="D14"/>
    </sheetView>
  </sheetViews>
  <sheetFormatPr defaultRowHeight="21"/>
  <cols>
    <col min="1" max="1" width="18.5703125" style="129" customWidth="1"/>
    <col min="2" max="2" width="20.85546875" style="129" customWidth="1"/>
    <col min="3" max="3" width="33.28515625" style="129" customWidth="1"/>
    <col min="4" max="4" width="18.28515625" style="129" customWidth="1"/>
    <col min="5" max="5" width="21.85546875" style="129" customWidth="1"/>
    <col min="6" max="6" width="18.5703125" style="129" customWidth="1"/>
    <col min="7" max="16384" width="9.140625" style="129"/>
  </cols>
  <sheetData>
    <row r="1" spans="1:9" ht="21" customHeight="1">
      <c r="A1" s="231" t="s">
        <v>0</v>
      </c>
      <c r="B1" s="231"/>
      <c r="C1" s="231"/>
      <c r="D1" s="231"/>
      <c r="E1" s="231"/>
      <c r="F1" s="231"/>
      <c r="G1" s="10"/>
      <c r="H1" s="10"/>
      <c r="I1" s="10"/>
    </row>
    <row r="2" spans="1:9" ht="21" customHeight="1">
      <c r="A2" s="232" t="s">
        <v>201</v>
      </c>
      <c r="B2" s="232"/>
      <c r="C2" s="232"/>
      <c r="D2" s="232"/>
      <c r="E2" s="232"/>
      <c r="F2" s="232"/>
      <c r="G2" s="10"/>
      <c r="H2" s="10"/>
      <c r="I2" s="10"/>
    </row>
    <row r="3" spans="1:9" ht="24" customHeight="1">
      <c r="A3" s="350" t="s">
        <v>2</v>
      </c>
      <c r="B3" s="350"/>
      <c r="C3" s="350"/>
      <c r="D3" s="350"/>
      <c r="E3" s="350"/>
      <c r="F3" s="350"/>
      <c r="G3" s="10"/>
      <c r="H3" s="10"/>
      <c r="I3" s="10"/>
    </row>
    <row r="4" spans="1:9" ht="63" customHeight="1">
      <c r="A4" s="132" t="s">
        <v>3</v>
      </c>
      <c r="B4" s="152" t="s">
        <v>4</v>
      </c>
      <c r="C4" s="156" t="s">
        <v>5</v>
      </c>
      <c r="D4" s="132" t="s">
        <v>6</v>
      </c>
      <c r="E4" s="162" t="s">
        <v>202</v>
      </c>
      <c r="F4" s="189" t="s">
        <v>18</v>
      </c>
    </row>
    <row r="5" spans="1:9" ht="27.75" customHeight="1">
      <c r="A5" s="130" t="s">
        <v>33</v>
      </c>
      <c r="B5" s="130" t="s">
        <v>34</v>
      </c>
      <c r="C5" s="159" t="s">
        <v>22</v>
      </c>
      <c r="D5" s="153">
        <v>60000</v>
      </c>
      <c r="E5" s="157">
        <v>60000</v>
      </c>
      <c r="F5" s="190">
        <v>60000</v>
      </c>
    </row>
    <row r="6" spans="1:9" ht="27.75" customHeight="1">
      <c r="A6" s="182" t="s">
        <v>20</v>
      </c>
      <c r="B6" s="182" t="s">
        <v>24</v>
      </c>
      <c r="C6" s="159" t="s">
        <v>22</v>
      </c>
      <c r="D6" s="153">
        <v>214800</v>
      </c>
      <c r="E6" s="157">
        <v>174195</v>
      </c>
      <c r="F6" s="190">
        <v>174195</v>
      </c>
    </row>
    <row r="7" spans="1:9" ht="21" customHeight="1">
      <c r="A7" s="131"/>
      <c r="B7" s="131"/>
      <c r="C7" s="159" t="s">
        <v>25</v>
      </c>
      <c r="D7" s="154" t="s">
        <v>23</v>
      </c>
      <c r="E7" s="157">
        <v>35400</v>
      </c>
      <c r="F7" s="190">
        <v>35400</v>
      </c>
    </row>
    <row r="8" spans="1:9" ht="21" customHeight="1">
      <c r="A8" s="130" t="s">
        <v>38</v>
      </c>
      <c r="B8" s="130" t="s">
        <v>38</v>
      </c>
      <c r="C8" s="159" t="s">
        <v>22</v>
      </c>
      <c r="D8" s="154" t="s">
        <v>23</v>
      </c>
      <c r="E8" s="159" t="s">
        <v>23</v>
      </c>
      <c r="F8" s="191" t="s">
        <v>23</v>
      </c>
    </row>
    <row r="9" spans="1:9" ht="21.75" thickBot="1">
      <c r="A9" s="183" t="s">
        <v>18</v>
      </c>
      <c r="B9" s="128"/>
      <c r="C9" s="128"/>
      <c r="D9" s="155">
        <v>274800</v>
      </c>
      <c r="E9" s="160">
        <v>269595</v>
      </c>
      <c r="F9" s="192">
        <v>269595</v>
      </c>
    </row>
    <row r="10" spans="1:9" ht="21.75" thickTop="1"/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topLeftCell="A4" workbookViewId="0">
      <selection activeCell="F8" sqref="F8"/>
    </sheetView>
  </sheetViews>
  <sheetFormatPr defaultColWidth="13.5703125" defaultRowHeight="21"/>
  <cols>
    <col min="1" max="1" width="16.7109375" style="129" customWidth="1"/>
    <col min="2" max="2" width="17.140625" style="129" customWidth="1"/>
    <col min="3" max="3" width="17.42578125" style="129" customWidth="1"/>
    <col min="4" max="4" width="13.5703125" style="129"/>
    <col min="5" max="5" width="17.28515625" style="129" customWidth="1"/>
    <col min="6" max="6" width="18" style="129" customWidth="1"/>
    <col min="7" max="7" width="17.7109375" style="129" customWidth="1"/>
    <col min="8" max="8" width="15.85546875" style="129" customWidth="1"/>
    <col min="9" max="16384" width="13.5703125" style="129"/>
  </cols>
  <sheetData>
    <row r="1" spans="1:8" ht="21" customHeight="1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1" customHeight="1">
      <c r="A2" s="232" t="s">
        <v>203</v>
      </c>
      <c r="B2" s="232"/>
      <c r="C2" s="232"/>
      <c r="D2" s="232"/>
      <c r="E2" s="232"/>
      <c r="F2" s="232"/>
      <c r="G2" s="232"/>
      <c r="H2" s="232"/>
    </row>
    <row r="3" spans="1:8" ht="21" customHeight="1">
      <c r="A3" s="350" t="s">
        <v>2</v>
      </c>
      <c r="B3" s="350"/>
      <c r="C3" s="350"/>
      <c r="D3" s="350"/>
      <c r="E3" s="350"/>
      <c r="F3" s="350"/>
      <c r="G3" s="350"/>
      <c r="H3" s="350"/>
    </row>
    <row r="4" spans="1:8" s="161" customFormat="1" ht="105">
      <c r="A4" s="132" t="s">
        <v>3</v>
      </c>
      <c r="B4" s="152" t="s">
        <v>4</v>
      </c>
      <c r="C4" s="156" t="s">
        <v>5</v>
      </c>
      <c r="D4" s="132" t="s">
        <v>6</v>
      </c>
      <c r="E4" s="162" t="s">
        <v>204</v>
      </c>
      <c r="F4" s="162" t="s">
        <v>205</v>
      </c>
      <c r="G4" s="132" t="s">
        <v>206</v>
      </c>
      <c r="H4" s="189" t="s">
        <v>18</v>
      </c>
    </row>
    <row r="5" spans="1:8" ht="42" customHeight="1">
      <c r="A5" s="130" t="s">
        <v>33</v>
      </c>
      <c r="B5" s="130" t="s">
        <v>34</v>
      </c>
      <c r="C5" s="159" t="s">
        <v>22</v>
      </c>
      <c r="D5" s="153">
        <v>12500</v>
      </c>
      <c r="E5" s="159" t="s">
        <v>23</v>
      </c>
      <c r="F5" s="157">
        <v>12500</v>
      </c>
      <c r="G5" s="154" t="s">
        <v>23</v>
      </c>
      <c r="H5" s="190">
        <v>12500</v>
      </c>
    </row>
    <row r="6" spans="1:8" ht="42" customHeight="1">
      <c r="A6" s="182" t="s">
        <v>20</v>
      </c>
      <c r="B6" s="130" t="s">
        <v>24</v>
      </c>
      <c r="C6" s="159" t="s">
        <v>22</v>
      </c>
      <c r="D6" s="153">
        <v>735000</v>
      </c>
      <c r="E6" s="157">
        <v>559816</v>
      </c>
      <c r="F6" s="157">
        <v>155130</v>
      </c>
      <c r="G6" s="154" t="s">
        <v>23</v>
      </c>
      <c r="H6" s="190">
        <v>714946</v>
      </c>
    </row>
    <row r="7" spans="1:8" ht="42" customHeight="1">
      <c r="A7" s="131"/>
      <c r="B7" s="130" t="s">
        <v>26</v>
      </c>
      <c r="C7" s="159" t="s">
        <v>22</v>
      </c>
      <c r="D7" s="153">
        <v>30000</v>
      </c>
      <c r="E7" s="157">
        <v>29880</v>
      </c>
      <c r="F7" s="159" t="s">
        <v>23</v>
      </c>
      <c r="G7" s="154" t="s">
        <v>23</v>
      </c>
      <c r="H7" s="190">
        <v>29880</v>
      </c>
    </row>
    <row r="8" spans="1:8" ht="21" customHeight="1">
      <c r="A8" s="130" t="s">
        <v>38</v>
      </c>
      <c r="B8" s="130" t="s">
        <v>38</v>
      </c>
      <c r="C8" s="159" t="s">
        <v>22</v>
      </c>
      <c r="D8" s="154" t="s">
        <v>23</v>
      </c>
      <c r="E8" s="159" t="s">
        <v>23</v>
      </c>
      <c r="F8" s="159" t="s">
        <v>23</v>
      </c>
      <c r="G8" s="154" t="s">
        <v>23</v>
      </c>
      <c r="H8" s="191" t="s">
        <v>23</v>
      </c>
    </row>
    <row r="9" spans="1:8" ht="21.75" thickBot="1">
      <c r="A9" s="183" t="s">
        <v>18</v>
      </c>
      <c r="B9" s="128"/>
      <c r="C9" s="128"/>
      <c r="D9" s="155">
        <v>777500</v>
      </c>
      <c r="E9" s="160">
        <v>589696</v>
      </c>
      <c r="F9" s="160">
        <v>167630</v>
      </c>
      <c r="G9" s="193" t="s">
        <v>23</v>
      </c>
      <c r="H9" s="192">
        <v>757326</v>
      </c>
    </row>
    <row r="10" spans="1:8" ht="21.75" thickTop="1"/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13" sqref="E13"/>
    </sheetView>
  </sheetViews>
  <sheetFormatPr defaultRowHeight="21"/>
  <cols>
    <col min="1" max="1" width="19.5703125" style="129" customWidth="1"/>
    <col min="2" max="2" width="29.140625" style="129" customWidth="1"/>
    <col min="3" max="3" width="18.140625" style="129" customWidth="1"/>
    <col min="4" max="4" width="19.7109375" style="129" customWidth="1"/>
    <col min="5" max="5" width="21.140625" style="129" customWidth="1"/>
    <col min="6" max="6" width="20.5703125" style="129" customWidth="1"/>
    <col min="7" max="16384" width="9.140625" style="129"/>
  </cols>
  <sheetData>
    <row r="1" spans="1:9" ht="21" customHeight="1">
      <c r="A1" s="231" t="s">
        <v>0</v>
      </c>
      <c r="B1" s="231"/>
      <c r="C1" s="231"/>
      <c r="D1" s="231"/>
      <c r="E1" s="231"/>
      <c r="F1" s="231"/>
      <c r="G1" s="10"/>
      <c r="H1" s="10"/>
      <c r="I1" s="10"/>
    </row>
    <row r="2" spans="1:9" ht="21" customHeight="1">
      <c r="A2" s="232" t="s">
        <v>207</v>
      </c>
      <c r="B2" s="232"/>
      <c r="C2" s="232"/>
      <c r="D2" s="232"/>
      <c r="E2" s="232"/>
      <c r="F2" s="232"/>
      <c r="G2" s="10"/>
      <c r="H2" s="10"/>
      <c r="I2" s="10"/>
    </row>
    <row r="3" spans="1:9" ht="21" customHeight="1">
      <c r="A3" s="350" t="s">
        <v>2</v>
      </c>
      <c r="B3" s="350"/>
      <c r="C3" s="350"/>
      <c r="D3" s="350"/>
      <c r="E3" s="350"/>
      <c r="F3" s="350"/>
      <c r="G3" s="10"/>
      <c r="H3" s="10"/>
      <c r="I3" s="10"/>
    </row>
    <row r="4" spans="1:9" s="161" customFormat="1" ht="63" customHeight="1">
      <c r="A4" s="132" t="s">
        <v>3</v>
      </c>
      <c r="B4" s="152" t="s">
        <v>4</v>
      </c>
      <c r="C4" s="194" t="s">
        <v>5</v>
      </c>
      <c r="D4" s="132" t="s">
        <v>6</v>
      </c>
      <c r="E4" s="162" t="s">
        <v>208</v>
      </c>
      <c r="F4" s="189" t="s">
        <v>18</v>
      </c>
    </row>
    <row r="5" spans="1:9" ht="27" customHeight="1">
      <c r="A5" s="182" t="s">
        <v>20</v>
      </c>
      <c r="B5" s="130" t="s">
        <v>21</v>
      </c>
      <c r="C5" s="159" t="s">
        <v>22</v>
      </c>
      <c r="D5" s="153">
        <v>9500</v>
      </c>
      <c r="E5" s="157">
        <v>9000</v>
      </c>
      <c r="F5" s="190">
        <f>E5</f>
        <v>9000</v>
      </c>
    </row>
    <row r="6" spans="1:9" ht="27" customHeight="1">
      <c r="A6" s="158"/>
      <c r="B6" s="130" t="s">
        <v>24</v>
      </c>
      <c r="C6" s="159" t="s">
        <v>22</v>
      </c>
      <c r="D6" s="153">
        <v>178000</v>
      </c>
      <c r="E6" s="157">
        <v>130024.45</v>
      </c>
      <c r="F6" s="190">
        <v>130024.45</v>
      </c>
    </row>
    <row r="7" spans="1:9" ht="24.75" customHeight="1">
      <c r="A7" s="158"/>
      <c r="B7" s="130" t="s">
        <v>26</v>
      </c>
      <c r="C7" s="159" t="s">
        <v>22</v>
      </c>
      <c r="D7" s="153">
        <v>100500</v>
      </c>
      <c r="E7" s="157">
        <v>54160.1</v>
      </c>
      <c r="F7" s="190">
        <v>54160.1</v>
      </c>
    </row>
    <row r="8" spans="1:9" ht="25.5" customHeight="1">
      <c r="A8" s="131"/>
      <c r="B8" s="130" t="s">
        <v>27</v>
      </c>
      <c r="C8" s="159" t="s">
        <v>22</v>
      </c>
      <c r="D8" s="153">
        <v>50000</v>
      </c>
      <c r="E8" s="157">
        <v>47953.9</v>
      </c>
      <c r="F8" s="190">
        <v>47953.9</v>
      </c>
    </row>
    <row r="9" spans="1:9" ht="27.75" customHeight="1">
      <c r="A9" s="130" t="s">
        <v>28</v>
      </c>
      <c r="B9" s="130" t="s">
        <v>30</v>
      </c>
      <c r="C9" s="159" t="s">
        <v>22</v>
      </c>
      <c r="D9" s="153">
        <v>100000</v>
      </c>
      <c r="E9" s="157">
        <v>93710</v>
      </c>
      <c r="F9" s="190">
        <v>93710</v>
      </c>
    </row>
    <row r="10" spans="1:9" ht="27" customHeight="1">
      <c r="A10" s="181" t="s">
        <v>35</v>
      </c>
      <c r="B10" s="130" t="s">
        <v>37</v>
      </c>
      <c r="C10" s="159" t="s">
        <v>22</v>
      </c>
      <c r="D10" s="153">
        <v>284940</v>
      </c>
      <c r="E10" s="157">
        <v>120000</v>
      </c>
      <c r="F10" s="190">
        <v>120000</v>
      </c>
    </row>
    <row r="11" spans="1:9" ht="21" customHeight="1">
      <c r="A11" s="130" t="s">
        <v>38</v>
      </c>
      <c r="B11" s="130" t="s">
        <v>38</v>
      </c>
      <c r="C11" s="159" t="s">
        <v>22</v>
      </c>
      <c r="D11" s="154"/>
      <c r="E11" s="159"/>
      <c r="F11" s="191"/>
    </row>
    <row r="12" spans="1:9" ht="21.75" thickBot="1">
      <c r="A12" s="183" t="s">
        <v>18</v>
      </c>
      <c r="B12" s="128"/>
      <c r="C12" s="128"/>
      <c r="D12" s="155">
        <v>722940</v>
      </c>
      <c r="E12" s="160">
        <f>SUM(E5:E11)</f>
        <v>454848.45</v>
      </c>
      <c r="F12" s="192">
        <f>SUM(F5:F11)</f>
        <v>454848.45</v>
      </c>
    </row>
    <row r="13" spans="1:9" ht="21.75" thickTop="1"/>
  </sheetData>
  <mergeCells count="3">
    <mergeCell ref="A2:F2"/>
    <mergeCell ref="A3:F3"/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K16" sqref="K16"/>
    </sheetView>
  </sheetViews>
  <sheetFormatPr defaultRowHeight="21"/>
  <cols>
    <col min="1" max="4" width="9.140625" style="215"/>
    <col min="5" max="5" width="2" style="215" customWidth="1"/>
    <col min="6" max="6" width="9.140625" style="215" hidden="1" customWidth="1"/>
    <col min="7" max="7" width="9.140625" style="215"/>
    <col min="8" max="8" width="14.7109375" style="215" customWidth="1"/>
    <col min="9" max="16384" width="9.140625" style="215"/>
  </cols>
  <sheetData>
    <row r="1" spans="1:1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27"/>
      <c r="N1" s="227"/>
      <c r="O1" s="227"/>
    </row>
    <row r="2" spans="1:15">
      <c r="A2" s="232" t="s">
        <v>211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27"/>
      <c r="N2" s="227"/>
      <c r="O2" s="227"/>
    </row>
    <row r="3" spans="1:15">
      <c r="A3" s="350" t="s">
        <v>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227"/>
      <c r="N3" s="227"/>
      <c r="O3" s="227"/>
    </row>
    <row r="4" spans="1:15" ht="42">
      <c r="A4" s="216" t="s">
        <v>3</v>
      </c>
      <c r="B4" s="218" t="s">
        <v>4</v>
      </c>
      <c r="C4" s="228"/>
      <c r="D4" s="360" t="s">
        <v>5</v>
      </c>
      <c r="E4" s="353"/>
      <c r="F4" s="353"/>
      <c r="G4" s="229"/>
      <c r="H4" s="216" t="s">
        <v>6</v>
      </c>
      <c r="I4" s="361" t="s">
        <v>212</v>
      </c>
      <c r="J4" s="354"/>
      <c r="K4" s="361" t="s">
        <v>18</v>
      </c>
      <c r="L4" s="354"/>
    </row>
    <row r="5" spans="1:15">
      <c r="A5" s="181" t="s">
        <v>38</v>
      </c>
      <c r="B5" s="217" t="s">
        <v>38</v>
      </c>
      <c r="C5" s="352" t="s">
        <v>22</v>
      </c>
      <c r="D5" s="353"/>
      <c r="E5" s="353"/>
      <c r="F5" s="353"/>
      <c r="G5" s="354"/>
      <c r="H5" s="153">
        <v>13591604</v>
      </c>
      <c r="I5" s="355">
        <v>13136939.82</v>
      </c>
      <c r="J5" s="354"/>
      <c r="K5" s="355">
        <v>13136939.82</v>
      </c>
      <c r="L5" s="354"/>
    </row>
    <row r="6" spans="1:15" ht="21.75" thickBot="1">
      <c r="A6" s="356" t="s">
        <v>18</v>
      </c>
      <c r="B6" s="357"/>
      <c r="C6" s="357"/>
      <c r="D6" s="357"/>
      <c r="E6" s="357"/>
      <c r="F6" s="357"/>
      <c r="G6" s="358"/>
      <c r="H6" s="155">
        <v>13591604</v>
      </c>
      <c r="I6" s="359">
        <v>13136939.82</v>
      </c>
      <c r="J6" s="358"/>
      <c r="K6" s="359">
        <v>13136939.82</v>
      </c>
      <c r="L6" s="358"/>
    </row>
    <row r="7" spans="1:15" ht="21.75" thickTop="1"/>
  </sheetData>
  <mergeCells count="12">
    <mergeCell ref="A1:L1"/>
    <mergeCell ref="A2:L2"/>
    <mergeCell ref="A3:L3"/>
    <mergeCell ref="D4:F4"/>
    <mergeCell ref="I4:J4"/>
    <mergeCell ref="K4:L4"/>
    <mergeCell ref="C5:G5"/>
    <mergeCell ref="I5:J5"/>
    <mergeCell ref="K5:L5"/>
    <mergeCell ref="A6:G6"/>
    <mergeCell ref="I6:J6"/>
    <mergeCell ref="K6:L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2" sqref="F12"/>
    </sheetView>
  </sheetViews>
  <sheetFormatPr defaultColWidth="11.5703125" defaultRowHeight="21"/>
  <cols>
    <col min="1" max="1" width="26" style="129" customWidth="1"/>
    <col min="2" max="2" width="24" style="129" customWidth="1"/>
    <col min="3" max="3" width="19.5703125" style="129" customWidth="1"/>
    <col min="4" max="4" width="19.85546875" style="129" customWidth="1"/>
    <col min="5" max="6" width="21" style="129" customWidth="1"/>
    <col min="7" max="16384" width="11.5703125" style="129"/>
  </cols>
  <sheetData>
    <row r="1" spans="1:9" ht="21" customHeight="1">
      <c r="A1" s="231" t="s">
        <v>0</v>
      </c>
      <c r="B1" s="231"/>
      <c r="C1" s="231"/>
      <c r="D1" s="231"/>
      <c r="E1" s="231"/>
      <c r="F1" s="231"/>
      <c r="G1" s="10"/>
      <c r="H1" s="10"/>
      <c r="I1" s="10"/>
    </row>
    <row r="2" spans="1:9" ht="21" customHeight="1">
      <c r="A2" s="232" t="s">
        <v>209</v>
      </c>
      <c r="B2" s="232"/>
      <c r="C2" s="232"/>
      <c r="D2" s="232"/>
      <c r="E2" s="232"/>
      <c r="F2" s="232"/>
      <c r="G2" s="10"/>
      <c r="H2" s="10"/>
      <c r="I2" s="10"/>
    </row>
    <row r="3" spans="1:9" ht="21" customHeight="1">
      <c r="A3" s="350" t="s">
        <v>2</v>
      </c>
      <c r="B3" s="350"/>
      <c r="C3" s="350"/>
      <c r="D3" s="350"/>
      <c r="E3" s="350"/>
      <c r="F3" s="350"/>
      <c r="G3" s="10"/>
      <c r="H3" s="10"/>
      <c r="I3" s="10"/>
    </row>
    <row r="4" spans="1:9" s="161" customFormat="1" ht="63" customHeight="1">
      <c r="A4" s="132" t="s">
        <v>3</v>
      </c>
      <c r="B4" s="152" t="s">
        <v>4</v>
      </c>
      <c r="C4" s="156" t="s">
        <v>5</v>
      </c>
      <c r="D4" s="132" t="s">
        <v>6</v>
      </c>
      <c r="E4" s="162" t="s">
        <v>210</v>
      </c>
      <c r="F4" s="189" t="s">
        <v>18</v>
      </c>
    </row>
    <row r="5" spans="1:9" ht="27" customHeight="1">
      <c r="A5" s="182" t="s">
        <v>20</v>
      </c>
      <c r="B5" s="130" t="s">
        <v>21</v>
      </c>
      <c r="C5" s="159" t="s">
        <v>22</v>
      </c>
      <c r="D5" s="153">
        <v>24710</v>
      </c>
      <c r="E5" s="159"/>
      <c r="F5" s="191"/>
    </row>
    <row r="6" spans="1:9" ht="27" customHeight="1">
      <c r="A6" s="158"/>
      <c r="B6" s="130" t="s">
        <v>24</v>
      </c>
      <c r="C6" s="159" t="s">
        <v>22</v>
      </c>
      <c r="D6" s="153">
        <v>27000</v>
      </c>
      <c r="E6" s="157">
        <v>27000</v>
      </c>
      <c r="F6" s="190">
        <v>27000</v>
      </c>
    </row>
    <row r="7" spans="1:9" ht="27" customHeight="1">
      <c r="A7" s="158"/>
      <c r="B7" s="130" t="s">
        <v>26</v>
      </c>
      <c r="C7" s="159" t="s">
        <v>22</v>
      </c>
      <c r="D7" s="153">
        <v>190000</v>
      </c>
      <c r="E7" s="157">
        <v>189154</v>
      </c>
      <c r="F7" s="190">
        <v>189154</v>
      </c>
    </row>
    <row r="8" spans="1:9" ht="27" customHeight="1">
      <c r="A8" s="131"/>
      <c r="B8" s="130" t="s">
        <v>27</v>
      </c>
      <c r="C8" s="159" t="s">
        <v>22</v>
      </c>
      <c r="D8" s="153">
        <v>785000</v>
      </c>
      <c r="E8" s="157">
        <v>752565.93</v>
      </c>
      <c r="F8" s="190">
        <v>752565.93</v>
      </c>
    </row>
    <row r="9" spans="1:9" ht="24" customHeight="1">
      <c r="A9" s="130" t="s">
        <v>28</v>
      </c>
      <c r="B9" s="130" t="s">
        <v>29</v>
      </c>
      <c r="C9" s="159" t="s">
        <v>22</v>
      </c>
      <c r="D9" s="153">
        <v>212700</v>
      </c>
      <c r="E9" s="157">
        <v>186630</v>
      </c>
      <c r="F9" s="190">
        <v>186630</v>
      </c>
    </row>
    <row r="10" spans="1:9" ht="24" customHeight="1">
      <c r="A10" s="181" t="s">
        <v>35</v>
      </c>
      <c r="B10" s="130" t="s">
        <v>37</v>
      </c>
      <c r="C10" s="159" t="s">
        <v>22</v>
      </c>
      <c r="D10" s="153">
        <v>324840</v>
      </c>
      <c r="E10" s="157">
        <v>318840</v>
      </c>
      <c r="F10" s="190">
        <v>318840</v>
      </c>
    </row>
    <row r="11" spans="1:9" ht="21" customHeight="1">
      <c r="A11" s="130" t="s">
        <v>38</v>
      </c>
      <c r="B11" s="130" t="s">
        <v>38</v>
      </c>
      <c r="C11" s="159" t="s">
        <v>22</v>
      </c>
      <c r="D11" s="154"/>
      <c r="E11" s="159"/>
      <c r="F11" s="191"/>
    </row>
    <row r="12" spans="1:9" ht="25.5" customHeight="1" thickBot="1">
      <c r="A12" s="183" t="s">
        <v>18</v>
      </c>
      <c r="B12" s="128"/>
      <c r="C12" s="128"/>
      <c r="D12" s="155">
        <v>1564250</v>
      </c>
      <c r="E12" s="160">
        <v>1474189.93</v>
      </c>
      <c r="F12" s="192">
        <v>1474189.93</v>
      </c>
    </row>
    <row r="13" spans="1:9" ht="21.75" thickTop="1"/>
  </sheetData>
  <mergeCells count="3">
    <mergeCell ref="A2:F2"/>
    <mergeCell ref="A3:F3"/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T6" sqref="T6"/>
    </sheetView>
  </sheetViews>
  <sheetFormatPr defaultColWidth="10.5703125" defaultRowHeight="15"/>
  <cols>
    <col min="1" max="1" width="9.28515625" style="141" customWidth="1"/>
    <col min="2" max="2" width="10.5703125" style="141"/>
    <col min="3" max="3" width="4.7109375" style="141" customWidth="1"/>
    <col min="4" max="4" width="7.140625" style="141" customWidth="1"/>
    <col min="5" max="5" width="1.28515625" style="141" customWidth="1"/>
    <col min="6" max="6" width="3.140625" style="141" customWidth="1"/>
    <col min="7" max="7" width="10.5703125" style="141"/>
    <col min="8" max="8" width="9.5703125" style="141" customWidth="1"/>
    <col min="9" max="9" width="1.85546875" style="141" customWidth="1"/>
    <col min="10" max="10" width="6.42578125" style="141" customWidth="1"/>
    <col min="11" max="11" width="1" style="141" customWidth="1"/>
    <col min="12" max="12" width="7.28515625" style="141" customWidth="1"/>
    <col min="13" max="13" width="7.85546875" style="141" customWidth="1"/>
    <col min="14" max="14" width="8" style="141" customWidth="1"/>
    <col min="15" max="15" width="9" style="141" customWidth="1"/>
    <col min="16" max="16" width="7.5703125" style="141" customWidth="1"/>
    <col min="17" max="17" width="8" style="141" customWidth="1"/>
    <col min="18" max="18" width="7.42578125" style="141" customWidth="1"/>
    <col min="19" max="19" width="8.28515625" style="141" customWidth="1"/>
    <col min="20" max="20" width="9" style="141" customWidth="1"/>
    <col min="21" max="21" width="9.28515625" style="141" customWidth="1"/>
    <col min="22" max="16384" width="10.5703125" style="141"/>
  </cols>
  <sheetData>
    <row r="1" spans="1:21" ht="45" customHeight="1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</row>
    <row r="2" spans="1:2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</row>
    <row r="3" spans="1:21" ht="15.75" customHeight="1">
      <c r="A3" s="384" t="s">
        <v>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1" ht="109.5" customHeight="1">
      <c r="A4" s="143" t="s">
        <v>3</v>
      </c>
      <c r="B4" s="386" t="s">
        <v>4</v>
      </c>
      <c r="C4" s="387"/>
      <c r="D4" s="2"/>
      <c r="E4" s="388" t="s">
        <v>5</v>
      </c>
      <c r="F4" s="387"/>
      <c r="G4" s="143" t="s">
        <v>6</v>
      </c>
      <c r="H4" s="143" t="s">
        <v>7</v>
      </c>
      <c r="I4" s="386" t="s">
        <v>8</v>
      </c>
      <c r="J4" s="354"/>
      <c r="K4" s="386" t="s">
        <v>9</v>
      </c>
      <c r="L4" s="387"/>
      <c r="M4" s="203" t="s">
        <v>10</v>
      </c>
      <c r="N4" s="143" t="s">
        <v>11</v>
      </c>
      <c r="O4" s="143" t="s">
        <v>12</v>
      </c>
      <c r="P4" s="143" t="s">
        <v>13</v>
      </c>
      <c r="Q4" s="143" t="s">
        <v>14</v>
      </c>
      <c r="R4" s="143" t="s">
        <v>15</v>
      </c>
      <c r="S4" s="143" t="s">
        <v>16</v>
      </c>
      <c r="T4" s="143" t="s">
        <v>17</v>
      </c>
      <c r="U4" s="143" t="s">
        <v>18</v>
      </c>
    </row>
    <row r="5" spans="1:21">
      <c r="A5" s="3" t="s">
        <v>19</v>
      </c>
      <c r="B5" s="381"/>
      <c r="C5" s="381"/>
      <c r="D5" s="381"/>
      <c r="E5" s="381"/>
      <c r="F5" s="381"/>
      <c r="G5" s="142"/>
      <c r="H5" s="142"/>
      <c r="I5" s="382"/>
      <c r="J5" s="353"/>
      <c r="K5" s="382"/>
      <c r="L5" s="382"/>
      <c r="M5" s="142"/>
      <c r="N5" s="142"/>
      <c r="O5" s="142"/>
      <c r="P5" s="142"/>
      <c r="Q5" s="142"/>
      <c r="R5" s="142"/>
      <c r="S5" s="142"/>
      <c r="T5" s="142"/>
      <c r="U5" s="4"/>
    </row>
    <row r="6" spans="1:21" ht="15" customHeight="1">
      <c r="A6" s="374" t="s">
        <v>20</v>
      </c>
      <c r="B6" s="369" t="s">
        <v>21</v>
      </c>
      <c r="C6" s="370"/>
      <c r="D6" s="369" t="s">
        <v>22</v>
      </c>
      <c r="E6" s="371"/>
      <c r="F6" s="370"/>
      <c r="G6" s="5">
        <v>1725870</v>
      </c>
      <c r="H6" s="5">
        <v>962884</v>
      </c>
      <c r="I6" s="367">
        <v>60470</v>
      </c>
      <c r="J6" s="354"/>
      <c r="K6" s="367">
        <v>164050</v>
      </c>
      <c r="L6" s="368"/>
      <c r="M6" s="204" t="s">
        <v>23</v>
      </c>
      <c r="N6" s="5">
        <v>72450</v>
      </c>
      <c r="O6" s="5">
        <v>328950</v>
      </c>
      <c r="P6" s="6" t="s">
        <v>23</v>
      </c>
      <c r="Q6" s="6" t="s">
        <v>23</v>
      </c>
      <c r="R6" s="5">
        <v>9000</v>
      </c>
      <c r="S6" s="6" t="s">
        <v>23</v>
      </c>
      <c r="T6" s="6" t="s">
        <v>23</v>
      </c>
      <c r="U6" s="5">
        <v>826204</v>
      </c>
    </row>
    <row r="7" spans="1:21" ht="15" customHeight="1">
      <c r="A7" s="380"/>
      <c r="B7" s="376" t="s">
        <v>24</v>
      </c>
      <c r="C7" s="377"/>
      <c r="D7" s="369" t="s">
        <v>22</v>
      </c>
      <c r="E7" s="371"/>
      <c r="F7" s="370"/>
      <c r="G7" s="5">
        <v>6422570</v>
      </c>
      <c r="H7" s="5">
        <v>904003.83</v>
      </c>
      <c r="I7" s="367">
        <v>394939</v>
      </c>
      <c r="J7" s="354"/>
      <c r="K7" s="367">
        <v>1524640</v>
      </c>
      <c r="L7" s="368"/>
      <c r="M7" s="205">
        <v>448958.25</v>
      </c>
      <c r="N7" s="5">
        <v>260414</v>
      </c>
      <c r="O7" s="5">
        <v>1110648</v>
      </c>
      <c r="P7" s="5">
        <v>174195</v>
      </c>
      <c r="Q7" s="5">
        <v>714946</v>
      </c>
      <c r="R7" s="5">
        <v>130024.45</v>
      </c>
      <c r="S7" s="5">
        <v>27000</v>
      </c>
      <c r="T7" s="6" t="s">
        <v>23</v>
      </c>
      <c r="U7" s="5">
        <v>5662768.5300000003</v>
      </c>
    </row>
    <row r="8" spans="1:21" ht="33.75" customHeight="1">
      <c r="A8" s="380"/>
      <c r="B8" s="378"/>
      <c r="C8" s="379"/>
      <c r="D8" s="369" t="s">
        <v>25</v>
      </c>
      <c r="E8" s="371"/>
      <c r="F8" s="370"/>
      <c r="G8" s="6" t="s">
        <v>23</v>
      </c>
      <c r="H8" s="5">
        <v>367945.2</v>
      </c>
      <c r="I8" s="367">
        <v>30000</v>
      </c>
      <c r="J8" s="354"/>
      <c r="K8" s="372" t="s">
        <v>23</v>
      </c>
      <c r="L8" s="373"/>
      <c r="M8" s="204" t="s">
        <v>23</v>
      </c>
      <c r="N8" s="5">
        <v>64400</v>
      </c>
      <c r="O8" s="6" t="s">
        <v>23</v>
      </c>
      <c r="P8" s="5">
        <v>35400</v>
      </c>
      <c r="Q8" s="6" t="s">
        <v>23</v>
      </c>
      <c r="R8" s="6" t="s">
        <v>23</v>
      </c>
      <c r="S8" s="6" t="s">
        <v>23</v>
      </c>
      <c r="T8" s="6" t="s">
        <v>23</v>
      </c>
      <c r="U8" s="5">
        <v>129800</v>
      </c>
    </row>
    <row r="9" spans="1:21" ht="15" customHeight="1">
      <c r="A9" s="380"/>
      <c r="B9" s="369" t="s">
        <v>26</v>
      </c>
      <c r="C9" s="370"/>
      <c r="D9" s="369" t="s">
        <v>22</v>
      </c>
      <c r="E9" s="371"/>
      <c r="F9" s="370"/>
      <c r="G9" s="5">
        <v>1808232</v>
      </c>
      <c r="H9" s="5">
        <v>358164.05</v>
      </c>
      <c r="I9" s="367">
        <v>42500</v>
      </c>
      <c r="J9" s="354"/>
      <c r="K9" s="367">
        <v>555002</v>
      </c>
      <c r="L9" s="368"/>
      <c r="M9" s="205">
        <v>38265</v>
      </c>
      <c r="N9" s="6" t="s">
        <v>23</v>
      </c>
      <c r="O9" s="5">
        <v>339909.85</v>
      </c>
      <c r="P9" s="6" t="s">
        <v>23</v>
      </c>
      <c r="Q9" s="5">
        <v>29880</v>
      </c>
      <c r="R9" s="5">
        <v>54160.1</v>
      </c>
      <c r="S9" s="5">
        <v>189154</v>
      </c>
      <c r="T9" s="6" t="s">
        <v>23</v>
      </c>
      <c r="U9" s="5">
        <v>1607035</v>
      </c>
    </row>
    <row r="10" spans="1:21" ht="15" customHeight="1">
      <c r="A10" s="375"/>
      <c r="B10" s="369" t="s">
        <v>27</v>
      </c>
      <c r="C10" s="370"/>
      <c r="D10" s="369" t="s">
        <v>22</v>
      </c>
      <c r="E10" s="371"/>
      <c r="F10" s="370"/>
      <c r="G10" s="5">
        <v>1175000</v>
      </c>
      <c r="H10" s="5">
        <v>293174.01</v>
      </c>
      <c r="I10" s="372" t="s">
        <v>23</v>
      </c>
      <c r="J10" s="354"/>
      <c r="K10" s="372" t="s">
        <v>23</v>
      </c>
      <c r="L10" s="373"/>
      <c r="M10" s="204" t="s">
        <v>23</v>
      </c>
      <c r="N10" s="6" t="s">
        <v>23</v>
      </c>
      <c r="O10" s="6" t="s">
        <v>23</v>
      </c>
      <c r="P10" s="6" t="s">
        <v>23</v>
      </c>
      <c r="Q10" s="6" t="s">
        <v>23</v>
      </c>
      <c r="R10" s="5">
        <v>47953.9</v>
      </c>
      <c r="S10" s="5">
        <v>752565.93</v>
      </c>
      <c r="T10" s="6" t="s">
        <v>23</v>
      </c>
      <c r="U10" s="5">
        <v>1093693.8400000001</v>
      </c>
    </row>
    <row r="11" spans="1:21" ht="15" customHeight="1">
      <c r="A11" s="374" t="s">
        <v>28</v>
      </c>
      <c r="B11" s="376" t="s">
        <v>29</v>
      </c>
      <c r="C11" s="377"/>
      <c r="D11" s="369" t="s">
        <v>22</v>
      </c>
      <c r="E11" s="371"/>
      <c r="F11" s="370"/>
      <c r="G11" s="5">
        <v>1061800</v>
      </c>
      <c r="H11" s="5">
        <v>12300</v>
      </c>
      <c r="I11" s="367">
        <v>559855</v>
      </c>
      <c r="J11" s="354"/>
      <c r="K11" s="367">
        <v>5200</v>
      </c>
      <c r="L11" s="368"/>
      <c r="M11" s="204" t="s">
        <v>23</v>
      </c>
      <c r="N11" s="5">
        <v>22000</v>
      </c>
      <c r="O11" s="5">
        <v>243240</v>
      </c>
      <c r="P11" s="6" t="s">
        <v>23</v>
      </c>
      <c r="Q11" s="6" t="s">
        <v>23</v>
      </c>
      <c r="R11" s="6" t="s">
        <v>23</v>
      </c>
      <c r="S11" s="5">
        <v>186630</v>
      </c>
      <c r="T11" s="6" t="s">
        <v>23</v>
      </c>
      <c r="U11" s="5">
        <v>1029225</v>
      </c>
    </row>
    <row r="12" spans="1:21" ht="33" customHeight="1">
      <c r="A12" s="380"/>
      <c r="B12" s="378"/>
      <c r="C12" s="379"/>
      <c r="D12" s="369" t="s">
        <v>25</v>
      </c>
      <c r="E12" s="371"/>
      <c r="F12" s="370"/>
      <c r="G12" s="6" t="s">
        <v>23</v>
      </c>
      <c r="H12" s="6"/>
      <c r="I12" s="372" t="s">
        <v>23</v>
      </c>
      <c r="J12" s="354"/>
      <c r="K12" s="367">
        <v>30700</v>
      </c>
      <c r="L12" s="368"/>
      <c r="M12" s="204" t="s">
        <v>23</v>
      </c>
      <c r="N12" s="6" t="s">
        <v>23</v>
      </c>
      <c r="O12" s="6" t="s">
        <v>23</v>
      </c>
      <c r="P12" s="6" t="s">
        <v>23</v>
      </c>
      <c r="Q12" s="6" t="s">
        <v>23</v>
      </c>
      <c r="R12" s="6" t="s">
        <v>23</v>
      </c>
      <c r="S12" s="6" t="s">
        <v>23</v>
      </c>
      <c r="T12" s="6" t="s">
        <v>23</v>
      </c>
      <c r="U12" s="5">
        <v>30700</v>
      </c>
    </row>
    <row r="13" spans="1:21" ht="15" customHeight="1">
      <c r="A13" s="380"/>
      <c r="B13" s="376" t="s">
        <v>30</v>
      </c>
      <c r="C13" s="377"/>
      <c r="D13" s="369" t="s">
        <v>22</v>
      </c>
      <c r="E13" s="371"/>
      <c r="F13" s="370"/>
      <c r="G13" s="5">
        <v>5070500</v>
      </c>
      <c r="H13" s="5">
        <v>2626710</v>
      </c>
      <c r="I13" s="372" t="s">
        <v>23</v>
      </c>
      <c r="J13" s="354"/>
      <c r="K13" s="372" t="s">
        <v>23</v>
      </c>
      <c r="L13" s="373"/>
      <c r="M13" s="204" t="s">
        <v>23</v>
      </c>
      <c r="N13" s="6" t="s">
        <v>23</v>
      </c>
      <c r="O13" s="5">
        <v>1999500</v>
      </c>
      <c r="P13" s="6" t="s">
        <v>23</v>
      </c>
      <c r="Q13" s="6" t="s">
        <v>23</v>
      </c>
      <c r="R13" s="5">
        <v>93710</v>
      </c>
      <c r="S13" s="6" t="s">
        <v>23</v>
      </c>
      <c r="T13" s="6" t="s">
        <v>23</v>
      </c>
      <c r="U13" s="5">
        <v>1167710</v>
      </c>
    </row>
    <row r="14" spans="1:21" ht="33" customHeight="1">
      <c r="A14" s="375"/>
      <c r="B14" s="378"/>
      <c r="C14" s="379"/>
      <c r="D14" s="369" t="s">
        <v>25</v>
      </c>
      <c r="E14" s="371"/>
      <c r="F14" s="370"/>
      <c r="G14" s="6" t="s">
        <v>23</v>
      </c>
      <c r="H14" s="6"/>
      <c r="I14" s="372" t="s">
        <v>23</v>
      </c>
      <c r="J14" s="354"/>
      <c r="K14" s="372" t="s">
        <v>23</v>
      </c>
      <c r="L14" s="373"/>
      <c r="M14" s="204" t="s">
        <v>23</v>
      </c>
      <c r="N14" s="6" t="s">
        <v>23</v>
      </c>
      <c r="O14" s="5">
        <v>4965000</v>
      </c>
      <c r="P14" s="6" t="s">
        <v>23</v>
      </c>
      <c r="Q14" s="6" t="s">
        <v>23</v>
      </c>
      <c r="R14" s="6" t="s">
        <v>23</v>
      </c>
      <c r="S14" s="6" t="s">
        <v>23</v>
      </c>
      <c r="T14" s="6" t="s">
        <v>23</v>
      </c>
      <c r="U14" s="5">
        <v>4965000</v>
      </c>
    </row>
    <row r="15" spans="1:21" ht="15" customHeight="1">
      <c r="A15" s="7" t="s">
        <v>31</v>
      </c>
      <c r="B15" s="369" t="s">
        <v>32</v>
      </c>
      <c r="C15" s="370"/>
      <c r="D15" s="369" t="s">
        <v>22</v>
      </c>
      <c r="E15" s="371"/>
      <c r="F15" s="370"/>
      <c r="G15" s="5">
        <v>25000</v>
      </c>
      <c r="H15" s="5">
        <v>25000</v>
      </c>
      <c r="I15" s="372" t="s">
        <v>23</v>
      </c>
      <c r="J15" s="354"/>
      <c r="K15" s="372" t="s">
        <v>23</v>
      </c>
      <c r="L15" s="373"/>
      <c r="M15" s="204" t="s">
        <v>23</v>
      </c>
      <c r="N15" s="6" t="s">
        <v>23</v>
      </c>
      <c r="O15" s="6" t="s">
        <v>23</v>
      </c>
      <c r="P15" s="6" t="s">
        <v>23</v>
      </c>
      <c r="Q15" s="6" t="s">
        <v>23</v>
      </c>
      <c r="R15" s="6" t="s">
        <v>23</v>
      </c>
      <c r="S15" s="6" t="s">
        <v>23</v>
      </c>
      <c r="T15" s="6" t="s">
        <v>23</v>
      </c>
      <c r="U15" s="6" t="s">
        <v>23</v>
      </c>
    </row>
    <row r="16" spans="1:21" ht="15" customHeight="1">
      <c r="A16" s="7" t="s">
        <v>33</v>
      </c>
      <c r="B16" s="369" t="s">
        <v>34</v>
      </c>
      <c r="C16" s="370"/>
      <c r="D16" s="369" t="s">
        <v>22</v>
      </c>
      <c r="E16" s="371"/>
      <c r="F16" s="370"/>
      <c r="G16" s="5">
        <v>1398500</v>
      </c>
      <c r="H16" s="5">
        <v>45000</v>
      </c>
      <c r="I16" s="372" t="s">
        <v>23</v>
      </c>
      <c r="J16" s="354"/>
      <c r="K16" s="367">
        <v>837000</v>
      </c>
      <c r="L16" s="368"/>
      <c r="M16" s="204" t="s">
        <v>23</v>
      </c>
      <c r="N16" s="6" t="s">
        <v>23</v>
      </c>
      <c r="O16" s="5">
        <v>11162.9</v>
      </c>
      <c r="P16" s="5">
        <v>60000</v>
      </c>
      <c r="Q16" s="5">
        <v>12500</v>
      </c>
      <c r="R16" s="6" t="s">
        <v>23</v>
      </c>
      <c r="S16" s="6" t="s">
        <v>23</v>
      </c>
      <c r="T16" s="6" t="s">
        <v>23</v>
      </c>
      <c r="U16" s="5">
        <v>965662.9</v>
      </c>
    </row>
    <row r="17" spans="1:21" ht="15" customHeight="1">
      <c r="A17" s="374" t="s">
        <v>35</v>
      </c>
      <c r="B17" s="369" t="s">
        <v>36</v>
      </c>
      <c r="C17" s="370"/>
      <c r="D17" s="369" t="s">
        <v>22</v>
      </c>
      <c r="E17" s="371"/>
      <c r="F17" s="370"/>
      <c r="G17" s="5">
        <v>2624640</v>
      </c>
      <c r="H17" s="5">
        <v>2254560</v>
      </c>
      <c r="I17" s="372" t="s">
        <v>23</v>
      </c>
      <c r="J17" s="354"/>
      <c r="K17" s="372" t="s">
        <v>23</v>
      </c>
      <c r="L17" s="373"/>
      <c r="M17" s="204" t="s">
        <v>23</v>
      </c>
      <c r="N17" s="6" t="s">
        <v>23</v>
      </c>
      <c r="O17" s="6" t="s">
        <v>23</v>
      </c>
      <c r="P17" s="6" t="s">
        <v>23</v>
      </c>
      <c r="Q17" s="6" t="s">
        <v>23</v>
      </c>
      <c r="R17" s="6" t="s">
        <v>23</v>
      </c>
      <c r="S17" s="6" t="s">
        <v>23</v>
      </c>
      <c r="T17" s="6" t="s">
        <v>23</v>
      </c>
      <c r="U17" s="5">
        <v>2254560</v>
      </c>
    </row>
    <row r="18" spans="1:21" ht="15" customHeight="1">
      <c r="A18" s="375"/>
      <c r="B18" s="369" t="s">
        <v>37</v>
      </c>
      <c r="C18" s="370"/>
      <c r="D18" s="369" t="s">
        <v>22</v>
      </c>
      <c r="E18" s="371"/>
      <c r="F18" s="370"/>
      <c r="G18" s="5">
        <v>12698000</v>
      </c>
      <c r="H18" s="5">
        <v>5637843.2199999997</v>
      </c>
      <c r="I18" s="367">
        <v>461940</v>
      </c>
      <c r="J18" s="354"/>
      <c r="K18" s="367">
        <v>1827018.16</v>
      </c>
      <c r="L18" s="368"/>
      <c r="M18" s="204" t="s">
        <v>23</v>
      </c>
      <c r="N18" s="5">
        <v>471180</v>
      </c>
      <c r="O18" s="5">
        <v>1494794</v>
      </c>
      <c r="P18" s="6" t="s">
        <v>23</v>
      </c>
      <c r="Q18" s="6" t="s">
        <v>23</v>
      </c>
      <c r="R18" s="5">
        <v>120000</v>
      </c>
      <c r="S18" s="5">
        <v>318840</v>
      </c>
      <c r="T18" s="6" t="s">
        <v>23</v>
      </c>
      <c r="U18" s="5">
        <v>10331615.380000001</v>
      </c>
    </row>
    <row r="19" spans="1:21" ht="15" customHeight="1">
      <c r="A19" s="7" t="s">
        <v>38</v>
      </c>
      <c r="B19" s="369" t="s">
        <v>38</v>
      </c>
      <c r="C19" s="370"/>
      <c r="D19" s="369" t="s">
        <v>22</v>
      </c>
      <c r="E19" s="371"/>
      <c r="F19" s="370"/>
      <c r="G19" s="5">
        <v>13591604</v>
      </c>
      <c r="H19" s="6"/>
      <c r="I19" s="372" t="s">
        <v>23</v>
      </c>
      <c r="J19" s="354"/>
      <c r="K19" s="372" t="s">
        <v>23</v>
      </c>
      <c r="L19" s="373"/>
      <c r="M19" s="204" t="s">
        <v>23</v>
      </c>
      <c r="N19" s="6" t="s">
        <v>23</v>
      </c>
      <c r="O19" s="6" t="s">
        <v>23</v>
      </c>
      <c r="P19" s="6" t="s">
        <v>23</v>
      </c>
      <c r="Q19" s="6" t="s">
        <v>23</v>
      </c>
      <c r="R19" s="6" t="s">
        <v>23</v>
      </c>
      <c r="S19" s="6" t="s">
        <v>23</v>
      </c>
      <c r="T19" s="5">
        <v>13136939.82</v>
      </c>
      <c r="U19" s="5">
        <v>13136939.82</v>
      </c>
    </row>
    <row r="20" spans="1:21" ht="20.25" customHeight="1" thickBot="1">
      <c r="A20" s="362" t="s">
        <v>18</v>
      </c>
      <c r="B20" s="363"/>
      <c r="C20" s="363"/>
      <c r="D20" s="363"/>
      <c r="E20" s="363"/>
      <c r="F20" s="364"/>
      <c r="G20" s="8">
        <v>47601716</v>
      </c>
      <c r="H20" s="8">
        <f>SUM(H6:H19)</f>
        <v>13487584.309999999</v>
      </c>
      <c r="I20" s="365">
        <v>1549704</v>
      </c>
      <c r="J20" s="358"/>
      <c r="K20" s="365">
        <v>4943610.16</v>
      </c>
      <c r="L20" s="366"/>
      <c r="M20" s="206">
        <v>487223.25</v>
      </c>
      <c r="N20" s="8">
        <v>890444</v>
      </c>
      <c r="O20" s="8">
        <v>10493204.75</v>
      </c>
      <c r="P20" s="8">
        <v>269595</v>
      </c>
      <c r="Q20" s="8">
        <v>757326</v>
      </c>
      <c r="R20" s="8">
        <v>454848.45</v>
      </c>
      <c r="S20" s="8">
        <v>1474189.93</v>
      </c>
      <c r="T20" s="8">
        <v>13136939.82</v>
      </c>
      <c r="U20" s="8">
        <f>SUM(H20:T20)</f>
        <v>47944669.670000002</v>
      </c>
    </row>
    <row r="21" spans="1:21" ht="15.75" thickTop="1"/>
  </sheetData>
  <mergeCells count="70">
    <mergeCell ref="A2:U2"/>
    <mergeCell ref="A3:U3"/>
    <mergeCell ref="A1:U1"/>
    <mergeCell ref="B4:C4"/>
    <mergeCell ref="E4:F4"/>
    <mergeCell ref="I4:J4"/>
    <mergeCell ref="K4:L4"/>
    <mergeCell ref="B5:C5"/>
    <mergeCell ref="D5:F5"/>
    <mergeCell ref="I5:J5"/>
    <mergeCell ref="K5:L5"/>
    <mergeCell ref="D8:F8"/>
    <mergeCell ref="I8:J8"/>
    <mergeCell ref="K8:L8"/>
    <mergeCell ref="B9:C9"/>
    <mergeCell ref="D9:F9"/>
    <mergeCell ref="I9:J9"/>
    <mergeCell ref="K9:L9"/>
    <mergeCell ref="B7:C8"/>
    <mergeCell ref="D7:F7"/>
    <mergeCell ref="I7:J7"/>
    <mergeCell ref="K7:L7"/>
    <mergeCell ref="B10:C10"/>
    <mergeCell ref="D10:F10"/>
    <mergeCell ref="I10:J10"/>
    <mergeCell ref="K10:L10"/>
    <mergeCell ref="A11:A14"/>
    <mergeCell ref="B11:C12"/>
    <mergeCell ref="D11:F11"/>
    <mergeCell ref="I11:J11"/>
    <mergeCell ref="K11:L11"/>
    <mergeCell ref="A6:A10"/>
    <mergeCell ref="B6:C6"/>
    <mergeCell ref="D6:F6"/>
    <mergeCell ref="I6:J6"/>
    <mergeCell ref="K6:L6"/>
    <mergeCell ref="D12:F12"/>
    <mergeCell ref="I12:J12"/>
    <mergeCell ref="K12:L12"/>
    <mergeCell ref="B13:C14"/>
    <mergeCell ref="D13:F13"/>
    <mergeCell ref="I13:J13"/>
    <mergeCell ref="K13:L13"/>
    <mergeCell ref="D14:F14"/>
    <mergeCell ref="I14:J14"/>
    <mergeCell ref="K14:L14"/>
    <mergeCell ref="B15:C15"/>
    <mergeCell ref="D15:F15"/>
    <mergeCell ref="I15:J15"/>
    <mergeCell ref="K15:L15"/>
    <mergeCell ref="A17:A18"/>
    <mergeCell ref="B17:C17"/>
    <mergeCell ref="D17:F17"/>
    <mergeCell ref="I17:J17"/>
    <mergeCell ref="K17:L17"/>
    <mergeCell ref="B18:C18"/>
    <mergeCell ref="D18:F18"/>
    <mergeCell ref="I18:J18"/>
    <mergeCell ref="K18:L18"/>
    <mergeCell ref="B16:C16"/>
    <mergeCell ref="D16:F16"/>
    <mergeCell ref="I16:J16"/>
    <mergeCell ref="A20:F20"/>
    <mergeCell ref="I20:J20"/>
    <mergeCell ref="K20:L20"/>
    <mergeCell ref="K16:L16"/>
    <mergeCell ref="B19:C19"/>
    <mergeCell ref="D19:F19"/>
    <mergeCell ref="I19:J19"/>
    <mergeCell ref="K19:L19"/>
  </mergeCells>
  <pageMargins left="0" right="0" top="0" bottom="0" header="0.31496062992125984" footer="0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14" sqref="D14"/>
    </sheetView>
  </sheetViews>
  <sheetFormatPr defaultColWidth="11.28515625" defaultRowHeight="21"/>
  <cols>
    <col min="1" max="1" width="28.28515625" style="144" customWidth="1"/>
    <col min="2" max="2" width="28.5703125" style="144" customWidth="1"/>
    <col min="3" max="3" width="22.42578125" style="144" customWidth="1"/>
    <col min="4" max="4" width="30.85546875" style="144" customWidth="1"/>
    <col min="5" max="5" width="22.7109375" style="144" customWidth="1"/>
    <col min="6" max="16384" width="11.28515625" style="144"/>
  </cols>
  <sheetData>
    <row r="1" spans="1:9" ht="21" customHeight="1">
      <c r="A1" s="231" t="s">
        <v>0</v>
      </c>
      <c r="B1" s="231"/>
      <c r="C1" s="231"/>
      <c r="D1" s="231"/>
      <c r="E1" s="231"/>
      <c r="F1" s="10"/>
      <c r="G1" s="10"/>
      <c r="H1" s="10"/>
      <c r="I1" s="10"/>
    </row>
    <row r="2" spans="1:9" ht="21" customHeight="1">
      <c r="A2" s="232" t="s">
        <v>39</v>
      </c>
      <c r="B2" s="232"/>
      <c r="C2" s="232"/>
      <c r="D2" s="232"/>
      <c r="E2" s="232"/>
      <c r="F2" s="10"/>
      <c r="G2" s="10"/>
      <c r="H2" s="10"/>
      <c r="I2" s="10"/>
    </row>
    <row r="3" spans="1:9" ht="21" customHeight="1">
      <c r="A3" s="232" t="s">
        <v>40</v>
      </c>
      <c r="B3" s="232"/>
      <c r="C3" s="232"/>
      <c r="D3" s="232"/>
      <c r="E3" s="232"/>
      <c r="F3" s="10"/>
      <c r="G3" s="10"/>
      <c r="H3" s="10"/>
      <c r="I3" s="10"/>
    </row>
    <row r="4" spans="1:9" s="161" customFormat="1" ht="35.25" customHeight="1">
      <c r="A4" s="210" t="s">
        <v>3</v>
      </c>
      <c r="B4" s="211" t="s">
        <v>4</v>
      </c>
      <c r="C4" s="361" t="s">
        <v>41</v>
      </c>
      <c r="D4" s="360"/>
      <c r="E4" s="389"/>
    </row>
    <row r="5" spans="1:9" s="161" customFormat="1" ht="49.5" customHeight="1">
      <c r="A5" s="212"/>
      <c r="B5" s="213"/>
      <c r="C5" s="162" t="s">
        <v>42</v>
      </c>
      <c r="D5" s="162" t="s">
        <v>43</v>
      </c>
      <c r="E5" s="145" t="s">
        <v>18</v>
      </c>
    </row>
    <row r="6" spans="1:9">
      <c r="A6" s="11" t="s">
        <v>19</v>
      </c>
      <c r="B6" s="151"/>
      <c r="C6" s="207"/>
      <c r="D6" s="207"/>
      <c r="E6" s="12"/>
    </row>
    <row r="7" spans="1:9" ht="32.25" customHeight="1">
      <c r="A7" s="182" t="s">
        <v>20</v>
      </c>
      <c r="B7" s="13" t="s">
        <v>24</v>
      </c>
      <c r="C7" s="208">
        <v>1261456</v>
      </c>
      <c r="D7" s="214" t="s">
        <v>23</v>
      </c>
      <c r="E7" s="148">
        <v>1261456</v>
      </c>
    </row>
    <row r="8" spans="1:9">
      <c r="A8" s="147"/>
      <c r="B8" s="13" t="s">
        <v>26</v>
      </c>
      <c r="C8" s="208">
        <v>42857</v>
      </c>
      <c r="D8" s="214" t="s">
        <v>23</v>
      </c>
      <c r="E8" s="148">
        <v>42857</v>
      </c>
    </row>
    <row r="9" spans="1:9" ht="30.75" customHeight="1">
      <c r="A9" s="146" t="s">
        <v>28</v>
      </c>
      <c r="B9" s="13" t="s">
        <v>30</v>
      </c>
      <c r="C9" s="208">
        <v>494000</v>
      </c>
      <c r="D9" s="208">
        <v>930000</v>
      </c>
      <c r="E9" s="148">
        <v>1424000</v>
      </c>
    </row>
    <row r="10" spans="1:9" ht="27.75" customHeight="1" thickBot="1">
      <c r="A10" s="183" t="s">
        <v>18</v>
      </c>
      <c r="B10" s="149"/>
      <c r="C10" s="209">
        <v>1798313</v>
      </c>
      <c r="D10" s="209">
        <v>930000</v>
      </c>
      <c r="E10" s="150">
        <v>2728313</v>
      </c>
    </row>
    <row r="11" spans="1:9" ht="21.75" thickTop="1"/>
  </sheetData>
  <mergeCells count="4">
    <mergeCell ref="A2:E2"/>
    <mergeCell ref="A3:E3"/>
    <mergeCell ref="C4:E4"/>
    <mergeCell ref="A1:E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7" workbookViewId="0">
      <selection activeCell="K38" sqref="J38:K38"/>
    </sheetView>
  </sheetViews>
  <sheetFormatPr defaultRowHeight="21"/>
  <cols>
    <col min="1" max="1" width="1.42578125" style="219" customWidth="1"/>
    <col min="2" max="2" width="1.28515625" style="219" customWidth="1"/>
    <col min="3" max="3" width="20.28515625" style="219" customWidth="1"/>
    <col min="4" max="5" width="9.140625" style="219"/>
    <col min="6" max="6" width="14.28515625" style="219" customWidth="1"/>
    <col min="7" max="7" width="9.140625" style="219"/>
    <col min="8" max="8" width="5.28515625" style="219" customWidth="1"/>
    <col min="9" max="9" width="14" style="219" customWidth="1"/>
    <col min="10" max="10" width="9.140625" style="219"/>
    <col min="11" max="11" width="6.85546875" style="219" customWidth="1"/>
    <col min="12" max="16384" width="9.140625" style="219"/>
  </cols>
  <sheetData>
    <row r="1" spans="1:11">
      <c r="B1" s="292" t="s">
        <v>0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B2" s="292" t="s">
        <v>71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B3" s="292" t="s">
        <v>72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B4" s="390" t="s">
        <v>213</v>
      </c>
      <c r="C4" s="230"/>
      <c r="D4" s="230"/>
      <c r="E4" s="230"/>
      <c r="F4" s="230"/>
      <c r="G4" s="230"/>
      <c r="H4" s="230"/>
      <c r="I4" s="230"/>
      <c r="J4" s="230"/>
      <c r="K4" s="230"/>
    </row>
    <row r="5" spans="1:11">
      <c r="A5" s="391" t="s">
        <v>214</v>
      </c>
      <c r="B5" s="392"/>
      <c r="C5" s="393"/>
      <c r="D5" s="391" t="s">
        <v>215</v>
      </c>
      <c r="E5" s="392"/>
      <c r="F5" s="393"/>
      <c r="G5" s="394" t="s">
        <v>216</v>
      </c>
      <c r="H5" s="238"/>
      <c r="I5" s="238"/>
      <c r="J5" s="238"/>
      <c r="K5" s="239"/>
    </row>
    <row r="6" spans="1:11">
      <c r="A6" s="395"/>
      <c r="B6" s="396"/>
      <c r="C6" s="397"/>
      <c r="D6" s="398"/>
      <c r="E6" s="396"/>
      <c r="F6" s="399"/>
      <c r="G6" s="394" t="s">
        <v>217</v>
      </c>
      <c r="H6" s="239"/>
      <c r="I6" s="394" t="s">
        <v>218</v>
      </c>
      <c r="J6" s="238"/>
      <c r="K6" s="239"/>
    </row>
    <row r="7" spans="1:11">
      <c r="A7" s="400"/>
      <c r="B7" s="230"/>
      <c r="C7" s="401"/>
      <c r="D7" s="402" t="s">
        <v>75</v>
      </c>
      <c r="E7" s="239"/>
      <c r="F7" s="403" t="s">
        <v>76</v>
      </c>
      <c r="G7" s="404"/>
      <c r="H7" s="393"/>
      <c r="I7" s="403" t="s">
        <v>75</v>
      </c>
      <c r="J7" s="402" t="s">
        <v>76</v>
      </c>
      <c r="K7" s="239"/>
    </row>
    <row r="8" spans="1:11">
      <c r="A8" s="400" t="s">
        <v>219</v>
      </c>
      <c r="B8" s="230"/>
      <c r="C8" s="401"/>
      <c r="D8" s="405"/>
      <c r="E8" s="401"/>
      <c r="F8" s="406"/>
      <c r="G8" s="400" t="s">
        <v>220</v>
      </c>
      <c r="H8" s="401"/>
      <c r="I8" s="407">
        <v>37719901.5</v>
      </c>
      <c r="J8" s="407">
        <v>34996196.5</v>
      </c>
      <c r="K8" s="401"/>
    </row>
    <row r="9" spans="1:11" ht="15" customHeight="1">
      <c r="A9" s="408"/>
      <c r="B9" s="230"/>
      <c r="C9" s="409" t="s">
        <v>221</v>
      </c>
      <c r="D9" s="407">
        <v>2352758</v>
      </c>
      <c r="E9" s="401"/>
      <c r="F9" s="407">
        <v>2002758</v>
      </c>
      <c r="G9" s="410"/>
      <c r="H9" s="401"/>
      <c r="I9" s="411"/>
      <c r="J9" s="410"/>
      <c r="K9" s="401"/>
    </row>
    <row r="10" spans="1:11" ht="15" customHeight="1">
      <c r="A10" s="410"/>
      <c r="B10" s="230"/>
      <c r="C10" s="401"/>
      <c r="D10" s="410"/>
      <c r="E10" s="401"/>
      <c r="F10" s="411"/>
      <c r="G10" s="400" t="s">
        <v>222</v>
      </c>
      <c r="H10" s="401"/>
      <c r="I10" s="407">
        <v>7989500</v>
      </c>
      <c r="J10" s="407">
        <v>7989500</v>
      </c>
      <c r="K10" s="401"/>
    </row>
    <row r="11" spans="1:11" ht="13.5" customHeight="1">
      <c r="A11" s="400" t="s">
        <v>223</v>
      </c>
      <c r="B11" s="230"/>
      <c r="C11" s="401"/>
      <c r="D11" s="405"/>
      <c r="E11" s="401"/>
      <c r="F11" s="405"/>
      <c r="G11" s="410"/>
      <c r="H11" s="401"/>
      <c r="I11" s="411"/>
      <c r="J11" s="410"/>
      <c r="K11" s="401"/>
    </row>
    <row r="12" spans="1:11" ht="13.5" customHeight="1">
      <c r="A12" s="410"/>
      <c r="B12" s="230"/>
      <c r="C12" s="401"/>
      <c r="D12" s="410"/>
      <c r="E12" s="401"/>
      <c r="F12" s="411"/>
      <c r="G12" s="400" t="s">
        <v>224</v>
      </c>
      <c r="H12" s="401"/>
      <c r="I12" s="407">
        <v>170000</v>
      </c>
      <c r="J12" s="407">
        <v>170000</v>
      </c>
      <c r="K12" s="401"/>
    </row>
    <row r="13" spans="1:11" ht="13.5" customHeight="1">
      <c r="A13" s="408"/>
      <c r="B13" s="230"/>
      <c r="C13" s="409" t="s">
        <v>225</v>
      </c>
      <c r="D13" s="407">
        <v>1857200</v>
      </c>
      <c r="E13" s="401"/>
      <c r="F13" s="407">
        <v>1857200</v>
      </c>
      <c r="G13" s="410"/>
      <c r="H13" s="401"/>
      <c r="I13" s="411"/>
      <c r="J13" s="410"/>
      <c r="K13" s="401"/>
    </row>
    <row r="14" spans="1:11" ht="13.5" customHeight="1">
      <c r="A14" s="410"/>
      <c r="B14" s="230"/>
      <c r="C14" s="401"/>
      <c r="D14" s="410"/>
      <c r="E14" s="401"/>
      <c r="F14" s="411"/>
      <c r="G14" s="400" t="s">
        <v>226</v>
      </c>
      <c r="H14" s="401"/>
      <c r="I14" s="407">
        <v>1751490</v>
      </c>
      <c r="J14" s="407">
        <v>1746900</v>
      </c>
      <c r="K14" s="401"/>
    </row>
    <row r="15" spans="1:11" ht="13.5" customHeight="1">
      <c r="A15" s="408"/>
      <c r="B15" s="230"/>
      <c r="C15" s="409" t="s">
        <v>227</v>
      </c>
      <c r="D15" s="407">
        <v>8120018</v>
      </c>
      <c r="E15" s="401"/>
      <c r="F15" s="407">
        <v>8120018</v>
      </c>
      <c r="G15" s="410"/>
      <c r="H15" s="401"/>
      <c r="I15" s="411"/>
      <c r="J15" s="410"/>
      <c r="K15" s="401"/>
    </row>
    <row r="16" spans="1:11" ht="13.5" customHeight="1">
      <c r="A16" s="410"/>
      <c r="B16" s="230"/>
      <c r="C16" s="401"/>
      <c r="D16" s="410"/>
      <c r="E16" s="401"/>
      <c r="F16" s="411"/>
      <c r="G16" s="402" t="s">
        <v>18</v>
      </c>
      <c r="H16" s="393"/>
      <c r="I16" s="412">
        <v>47630891.5</v>
      </c>
      <c r="J16" s="412">
        <v>44902596.5</v>
      </c>
      <c r="K16" s="393"/>
    </row>
    <row r="17" spans="1:11" ht="11.25" customHeight="1">
      <c r="A17" s="400" t="s">
        <v>228</v>
      </c>
      <c r="B17" s="230"/>
      <c r="C17" s="401"/>
      <c r="D17" s="405"/>
      <c r="E17" s="401"/>
      <c r="F17" s="405"/>
      <c r="G17" s="413"/>
      <c r="H17" s="397"/>
      <c r="I17" s="241"/>
      <c r="J17" s="413"/>
      <c r="K17" s="397"/>
    </row>
    <row r="18" spans="1:11" ht="11.25" customHeight="1">
      <c r="A18" s="410"/>
      <c r="B18" s="230"/>
      <c r="C18" s="401"/>
      <c r="D18" s="410"/>
      <c r="E18" s="401"/>
      <c r="F18" s="411"/>
    </row>
    <row r="19" spans="1:11" ht="11.25" customHeight="1">
      <c r="A19" s="410"/>
      <c r="B19" s="230"/>
      <c r="C19" s="401"/>
      <c r="D19" s="410"/>
      <c r="E19" s="401"/>
      <c r="F19" s="411"/>
    </row>
    <row r="20" spans="1:11" ht="19.5" customHeight="1">
      <c r="A20" s="408"/>
      <c r="B20" s="230"/>
      <c r="C20" s="414" t="s">
        <v>228</v>
      </c>
      <c r="D20" s="407">
        <v>1400400</v>
      </c>
      <c r="E20" s="401"/>
      <c r="F20" s="415">
        <v>1430400</v>
      </c>
    </row>
    <row r="21" spans="1:11" ht="19.5" customHeight="1">
      <c r="A21" s="400" t="s">
        <v>229</v>
      </c>
      <c r="B21" s="230"/>
      <c r="C21" s="401"/>
      <c r="D21" s="405"/>
      <c r="E21" s="401"/>
      <c r="F21" s="406"/>
    </row>
    <row r="22" spans="1:11" ht="19.5" customHeight="1">
      <c r="A22" s="408"/>
      <c r="B22" s="230"/>
      <c r="C22" s="414" t="s">
        <v>230</v>
      </c>
      <c r="D22" s="407">
        <v>14579439</v>
      </c>
      <c r="E22" s="401"/>
      <c r="F22" s="415">
        <v>14579439</v>
      </c>
    </row>
    <row r="23" spans="1:11" ht="19.5" customHeight="1">
      <c r="A23" s="400" t="s">
        <v>231</v>
      </c>
      <c r="B23" s="230"/>
      <c r="C23" s="401"/>
      <c r="D23" s="405"/>
      <c r="E23" s="401"/>
      <c r="F23" s="406"/>
    </row>
    <row r="24" spans="1:11" ht="19.5" customHeight="1">
      <c r="A24" s="408"/>
      <c r="B24" s="230"/>
      <c r="C24" s="414" t="s">
        <v>232</v>
      </c>
      <c r="D24" s="407">
        <v>66790</v>
      </c>
      <c r="E24" s="401"/>
      <c r="F24" s="415">
        <v>61200</v>
      </c>
    </row>
    <row r="25" spans="1:11" ht="19.5" customHeight="1">
      <c r="A25" s="408"/>
      <c r="B25" s="230"/>
      <c r="C25" s="414" t="s">
        <v>233</v>
      </c>
      <c r="D25" s="407">
        <v>333990</v>
      </c>
      <c r="E25" s="401"/>
      <c r="F25" s="415">
        <v>274400</v>
      </c>
    </row>
    <row r="26" spans="1:11" ht="19.5" customHeight="1">
      <c r="A26" s="408"/>
      <c r="B26" s="230"/>
      <c r="C26" s="414" t="s">
        <v>234</v>
      </c>
      <c r="D26" s="407">
        <v>42390</v>
      </c>
      <c r="E26" s="401"/>
      <c r="F26" s="415">
        <v>42390</v>
      </c>
    </row>
    <row r="27" spans="1:11" ht="19.5" customHeight="1">
      <c r="A27" s="408"/>
      <c r="B27" s="230"/>
      <c r="C27" s="414" t="s">
        <v>235</v>
      </c>
      <c r="D27" s="407">
        <v>368760</v>
      </c>
      <c r="E27" s="401"/>
      <c r="F27" s="415">
        <v>344130</v>
      </c>
    </row>
    <row r="28" spans="1:11" ht="19.5" customHeight="1">
      <c r="A28" s="408"/>
      <c r="B28" s="230"/>
      <c r="C28" s="414" t="s">
        <v>236</v>
      </c>
      <c r="D28" s="407">
        <v>422085</v>
      </c>
      <c r="E28" s="401"/>
      <c r="F28" s="415">
        <v>422085</v>
      </c>
    </row>
    <row r="29" spans="1:11" ht="19.5" customHeight="1">
      <c r="A29" s="408"/>
      <c r="B29" s="230"/>
      <c r="C29" s="414" t="s">
        <v>237</v>
      </c>
      <c r="D29" s="407">
        <v>32050</v>
      </c>
      <c r="E29" s="401"/>
      <c r="F29" s="415">
        <v>32050</v>
      </c>
    </row>
    <row r="30" spans="1:11" ht="19.5" customHeight="1">
      <c r="A30" s="408"/>
      <c r="B30" s="230"/>
      <c r="C30" s="414" t="s">
        <v>238</v>
      </c>
      <c r="D30" s="407">
        <v>2486736.5</v>
      </c>
      <c r="E30" s="401"/>
      <c r="F30" s="415">
        <v>2311436.5</v>
      </c>
    </row>
    <row r="31" spans="1:11" ht="19.5" customHeight="1">
      <c r="A31" s="408"/>
      <c r="B31" s="230"/>
      <c r="C31" s="414" t="s">
        <v>239</v>
      </c>
      <c r="D31" s="407">
        <v>20990</v>
      </c>
      <c r="E31" s="401"/>
      <c r="F31" s="415">
        <v>17500</v>
      </c>
    </row>
    <row r="32" spans="1:11" ht="19.5" customHeight="1">
      <c r="A32" s="408"/>
      <c r="B32" s="230"/>
      <c r="C32" s="414" t="s">
        <v>240</v>
      </c>
      <c r="D32" s="407">
        <v>2070840</v>
      </c>
      <c r="E32" s="401"/>
      <c r="F32" s="415">
        <v>2003700</v>
      </c>
    </row>
    <row r="33" spans="1:6" ht="19.5" customHeight="1">
      <c r="A33" s="408"/>
      <c r="B33" s="230"/>
      <c r="C33" s="414" t="s">
        <v>241</v>
      </c>
      <c r="D33" s="407">
        <v>977490</v>
      </c>
      <c r="E33" s="401"/>
      <c r="F33" s="415">
        <v>888790</v>
      </c>
    </row>
    <row r="34" spans="1:6" ht="19.5" customHeight="1">
      <c r="A34" s="408"/>
      <c r="B34" s="230"/>
      <c r="C34" s="414" t="s">
        <v>242</v>
      </c>
      <c r="D34" s="407">
        <v>194500</v>
      </c>
      <c r="E34" s="401"/>
      <c r="F34" s="415">
        <v>194500</v>
      </c>
    </row>
    <row r="35" spans="1:6" ht="19.5" customHeight="1">
      <c r="A35" s="408"/>
      <c r="B35" s="230"/>
      <c r="C35" s="414" t="s">
        <v>243</v>
      </c>
      <c r="D35" s="407">
        <v>1328400</v>
      </c>
      <c r="E35" s="401"/>
      <c r="F35" s="415">
        <v>885600</v>
      </c>
    </row>
    <row r="36" spans="1:6" ht="19.5" customHeight="1">
      <c r="A36" s="408"/>
      <c r="B36" s="230"/>
      <c r="C36" s="414" t="s">
        <v>244</v>
      </c>
      <c r="D36" s="407">
        <v>10976055</v>
      </c>
      <c r="E36" s="401"/>
      <c r="F36" s="415">
        <v>9435000</v>
      </c>
    </row>
    <row r="37" spans="1:6" ht="19.5" customHeight="1">
      <c r="A37" s="402" t="s">
        <v>18</v>
      </c>
      <c r="B37" s="238"/>
      <c r="C37" s="239"/>
      <c r="D37" s="412">
        <v>47630891.5</v>
      </c>
      <c r="E37" s="239"/>
      <c r="F37" s="416">
        <v>44902596.5</v>
      </c>
    </row>
  </sheetData>
  <mergeCells count="86">
    <mergeCell ref="A35:B35"/>
    <mergeCell ref="D35:E35"/>
    <mergeCell ref="A36:B36"/>
    <mergeCell ref="D36:E36"/>
    <mergeCell ref="A37:C37"/>
    <mergeCell ref="D37:E37"/>
    <mergeCell ref="A32:B32"/>
    <mergeCell ref="D32:E32"/>
    <mergeCell ref="A33:B33"/>
    <mergeCell ref="D33:E33"/>
    <mergeCell ref="A34:B34"/>
    <mergeCell ref="D34:E34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A28:B28"/>
    <mergeCell ref="D28:E28"/>
    <mergeCell ref="A23:C23"/>
    <mergeCell ref="D23:E23"/>
    <mergeCell ref="A24:B24"/>
    <mergeCell ref="D24:E24"/>
    <mergeCell ref="A25:B25"/>
    <mergeCell ref="D25:E25"/>
    <mergeCell ref="A20:B20"/>
    <mergeCell ref="D20:E20"/>
    <mergeCell ref="A21:C21"/>
    <mergeCell ref="D21:E21"/>
    <mergeCell ref="A22:B22"/>
    <mergeCell ref="D22:E22"/>
    <mergeCell ref="C15:C16"/>
    <mergeCell ref="D15:E16"/>
    <mergeCell ref="F15:F16"/>
    <mergeCell ref="G16:H17"/>
    <mergeCell ref="I16:I17"/>
    <mergeCell ref="J16:K17"/>
    <mergeCell ref="A17:C19"/>
    <mergeCell ref="D17:E19"/>
    <mergeCell ref="F17:F19"/>
    <mergeCell ref="I12:I13"/>
    <mergeCell ref="J12:K13"/>
    <mergeCell ref="A13:B14"/>
    <mergeCell ref="C13:C14"/>
    <mergeCell ref="D13:E14"/>
    <mergeCell ref="F13:F14"/>
    <mergeCell ref="G14:H15"/>
    <mergeCell ref="I14:I15"/>
    <mergeCell ref="J14:K15"/>
    <mergeCell ref="A15:B16"/>
    <mergeCell ref="C9:C10"/>
    <mergeCell ref="D9:E10"/>
    <mergeCell ref="F9:F10"/>
    <mergeCell ref="G10:H11"/>
    <mergeCell ref="I10:I11"/>
    <mergeCell ref="J10:K11"/>
    <mergeCell ref="A11:C12"/>
    <mergeCell ref="D11:E12"/>
    <mergeCell ref="F11:F12"/>
    <mergeCell ref="G12:H13"/>
    <mergeCell ref="A7:C7"/>
    <mergeCell ref="D7:E7"/>
    <mergeCell ref="G7:H7"/>
    <mergeCell ref="J7:K7"/>
    <mergeCell ref="A8:C8"/>
    <mergeCell ref="D8:E8"/>
    <mergeCell ref="G8:H9"/>
    <mergeCell ref="I8:I9"/>
    <mergeCell ref="J8:K9"/>
    <mergeCell ref="A9:B10"/>
    <mergeCell ref="A5:C5"/>
    <mergeCell ref="D5:F5"/>
    <mergeCell ref="G5:K5"/>
    <mergeCell ref="A6:C6"/>
    <mergeCell ref="D6:E6"/>
    <mergeCell ref="G6:H6"/>
    <mergeCell ref="I6:K6"/>
    <mergeCell ref="B1:K1"/>
    <mergeCell ref="B2:K2"/>
    <mergeCell ref="B3:K3"/>
    <mergeCell ref="B4:K4"/>
  </mergeCells>
  <pageMargins left="0.25" right="0.25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G10" sqref="G10"/>
    </sheetView>
  </sheetViews>
  <sheetFormatPr defaultColWidth="12.5703125" defaultRowHeight="21"/>
  <cols>
    <col min="1" max="1" width="23.7109375" style="197" customWidth="1"/>
    <col min="2" max="5" width="12.5703125" style="197"/>
    <col min="6" max="6" width="16" style="197" customWidth="1"/>
    <col min="7" max="7" width="20.42578125" style="197" customWidth="1"/>
    <col min="8" max="8" width="22.5703125" style="197" customWidth="1"/>
    <col min="9" max="16384" width="12.5703125" style="197"/>
  </cols>
  <sheetData>
    <row r="1" spans="1:14" ht="21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10"/>
      <c r="J1" s="10"/>
      <c r="K1" s="10"/>
      <c r="L1" s="10"/>
      <c r="M1" s="10"/>
      <c r="N1" s="10"/>
    </row>
    <row r="2" spans="1:14" ht="21" customHeight="1">
      <c r="A2" s="232" t="s">
        <v>44</v>
      </c>
      <c r="B2" s="232"/>
      <c r="C2" s="232"/>
      <c r="D2" s="232"/>
      <c r="E2" s="232"/>
      <c r="F2" s="232"/>
      <c r="G2" s="232"/>
      <c r="H2" s="232"/>
      <c r="I2" s="10"/>
      <c r="J2" s="10"/>
      <c r="K2" s="10"/>
      <c r="L2" s="10"/>
      <c r="M2" s="10"/>
      <c r="N2" s="10"/>
    </row>
    <row r="3" spans="1:14" ht="21" customHeight="1">
      <c r="A3" s="350" t="s">
        <v>2</v>
      </c>
      <c r="B3" s="350"/>
      <c r="C3" s="350"/>
      <c r="D3" s="350"/>
      <c r="E3" s="350"/>
      <c r="F3" s="350"/>
      <c r="G3" s="350"/>
      <c r="H3" s="350"/>
      <c r="I3" s="10"/>
      <c r="J3" s="10"/>
      <c r="K3" s="10"/>
      <c r="L3" s="10"/>
      <c r="M3" s="10"/>
      <c r="N3" s="10"/>
    </row>
    <row r="4" spans="1:14">
      <c r="A4" s="233" t="s">
        <v>3</v>
      </c>
      <c r="B4" s="235" t="s">
        <v>4</v>
      </c>
      <c r="C4" s="246"/>
      <c r="D4" s="198"/>
      <c r="E4" s="237" t="s">
        <v>41</v>
      </c>
      <c r="F4" s="238"/>
      <c r="G4" s="238"/>
      <c r="H4" s="239"/>
    </row>
    <row r="5" spans="1:14" ht="42">
      <c r="A5" s="234"/>
      <c r="B5" s="236"/>
      <c r="C5" s="247"/>
      <c r="D5" s="199"/>
      <c r="E5" s="237" t="s">
        <v>43</v>
      </c>
      <c r="F5" s="239"/>
      <c r="G5" s="200" t="s">
        <v>45</v>
      </c>
      <c r="H5" s="200" t="s">
        <v>18</v>
      </c>
    </row>
    <row r="6" spans="1:14">
      <c r="A6" s="11" t="s">
        <v>19</v>
      </c>
      <c r="B6" s="248"/>
      <c r="C6" s="230"/>
      <c r="D6" s="230"/>
      <c r="E6" s="240"/>
      <c r="F6" s="230"/>
      <c r="G6" s="196"/>
      <c r="H6" s="12"/>
    </row>
    <row r="7" spans="1:14">
      <c r="A7" s="201" t="s">
        <v>28</v>
      </c>
      <c r="B7" s="249" t="s">
        <v>30</v>
      </c>
      <c r="C7" s="238"/>
      <c r="D7" s="239"/>
      <c r="E7" s="242">
        <v>2782000</v>
      </c>
      <c r="F7" s="239"/>
      <c r="G7" s="195">
        <v>476000</v>
      </c>
      <c r="H7" s="195">
        <v>3258000</v>
      </c>
    </row>
    <row r="8" spans="1:14" ht="21.75" thickBot="1">
      <c r="A8" s="243" t="s">
        <v>18</v>
      </c>
      <c r="B8" s="244"/>
      <c r="C8" s="244"/>
      <c r="D8" s="245"/>
      <c r="E8" s="250">
        <v>2782000</v>
      </c>
      <c r="F8" s="245"/>
      <c r="G8" s="202">
        <v>476000</v>
      </c>
      <c r="H8" s="202">
        <v>3258000</v>
      </c>
    </row>
    <row r="9" spans="1:14" ht="21.75" thickTop="1"/>
  </sheetData>
  <mergeCells count="13">
    <mergeCell ref="B6:D6"/>
    <mergeCell ref="E6:F6"/>
    <mergeCell ref="B7:D7"/>
    <mergeCell ref="E7:F7"/>
    <mergeCell ref="A8:D8"/>
    <mergeCell ref="E8:F8"/>
    <mergeCell ref="A1:H1"/>
    <mergeCell ref="A2:H2"/>
    <mergeCell ref="A4:A5"/>
    <mergeCell ref="B4:C5"/>
    <mergeCell ref="E4:H4"/>
    <mergeCell ref="E5:F5"/>
    <mergeCell ref="A3:H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M10" sqref="M10"/>
    </sheetView>
  </sheetViews>
  <sheetFormatPr defaultRowHeight="21"/>
  <cols>
    <col min="1" max="2" width="3.42578125" style="219" customWidth="1"/>
    <col min="3" max="3" width="15" style="219" customWidth="1"/>
    <col min="4" max="5" width="9.140625" style="219"/>
    <col min="6" max="6" width="14.28515625" style="219" customWidth="1"/>
    <col min="7" max="7" width="0.5703125" style="219" customWidth="1"/>
    <col min="8" max="8" width="2.7109375" style="219" customWidth="1"/>
    <col min="9" max="9" width="3.5703125" style="219" customWidth="1"/>
    <col min="10" max="16384" width="9.140625" style="219"/>
  </cols>
  <sheetData>
    <row r="1" spans="1:10">
      <c r="A1" s="24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>
      <c r="A2" s="240" t="s">
        <v>71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>
      <c r="B3" s="292" t="s">
        <v>72</v>
      </c>
      <c r="C3" s="230"/>
      <c r="D3" s="230"/>
      <c r="E3" s="230"/>
      <c r="F3" s="230"/>
      <c r="G3" s="230"/>
      <c r="H3" s="230"/>
      <c r="I3" s="230"/>
    </row>
    <row r="4" spans="1:10">
      <c r="A4" s="418" t="s">
        <v>245</v>
      </c>
      <c r="B4" s="230"/>
      <c r="C4" s="230"/>
      <c r="D4" s="230"/>
      <c r="E4" s="230"/>
      <c r="F4" s="419" t="s">
        <v>75</v>
      </c>
      <c r="G4" s="220"/>
      <c r="H4" s="420" t="s">
        <v>76</v>
      </c>
      <c r="I4" s="230"/>
      <c r="J4" s="230"/>
    </row>
    <row r="5" spans="1:10">
      <c r="A5" s="248"/>
      <c r="B5" s="230"/>
      <c r="C5" s="220"/>
      <c r="D5" s="248"/>
      <c r="E5" s="230"/>
      <c r="F5" s="9"/>
      <c r="G5" s="220"/>
      <c r="H5" s="417"/>
      <c r="I5" s="230"/>
      <c r="J5" s="230"/>
    </row>
    <row r="6" spans="1:10" ht="42">
      <c r="A6" s="248"/>
      <c r="B6" s="230"/>
      <c r="C6" s="220" t="s">
        <v>246</v>
      </c>
      <c r="D6" s="248" t="s">
        <v>247</v>
      </c>
      <c r="E6" s="230"/>
      <c r="F6" s="421">
        <v>1956372.24</v>
      </c>
      <c r="G6" s="220"/>
      <c r="H6" s="422">
        <v>398950</v>
      </c>
      <c r="I6" s="230"/>
      <c r="J6" s="230"/>
    </row>
    <row r="7" spans="1:10" ht="42">
      <c r="A7" s="248"/>
      <c r="B7" s="230"/>
      <c r="C7" s="220"/>
      <c r="D7" s="248" t="s">
        <v>248</v>
      </c>
      <c r="E7" s="230"/>
      <c r="F7" s="421">
        <v>3784667.3</v>
      </c>
      <c r="G7" s="220"/>
      <c r="H7" s="422">
        <v>2259224</v>
      </c>
      <c r="I7" s="230"/>
      <c r="J7" s="230"/>
    </row>
    <row r="8" spans="1:10" ht="42">
      <c r="A8" s="248"/>
      <c r="B8" s="230"/>
      <c r="C8" s="220"/>
      <c r="D8" s="248" t="s">
        <v>249</v>
      </c>
      <c r="E8" s="230"/>
      <c r="F8" s="421">
        <v>2381420.8199999998</v>
      </c>
      <c r="G8" s="220"/>
      <c r="H8" s="422">
        <v>5335166.72</v>
      </c>
      <c r="I8" s="230"/>
      <c r="J8" s="230"/>
    </row>
    <row r="9" spans="1:10">
      <c r="A9" s="248"/>
      <c r="B9" s="230"/>
      <c r="C9" s="220"/>
      <c r="D9" s="248" t="s">
        <v>250</v>
      </c>
      <c r="E9" s="230"/>
      <c r="F9" s="421">
        <v>0.63</v>
      </c>
      <c r="G9" s="220"/>
      <c r="H9" s="422">
        <v>0.63</v>
      </c>
      <c r="I9" s="230"/>
      <c r="J9" s="230"/>
    </row>
    <row r="10" spans="1:10" ht="42">
      <c r="A10" s="248"/>
      <c r="B10" s="230"/>
      <c r="C10" s="220"/>
      <c r="D10" s="248" t="s">
        <v>251</v>
      </c>
      <c r="E10" s="230"/>
      <c r="F10" s="421">
        <v>23531.26</v>
      </c>
      <c r="G10" s="220"/>
      <c r="H10" s="422">
        <v>23485.7</v>
      </c>
      <c r="I10" s="230"/>
      <c r="J10" s="230"/>
    </row>
    <row r="11" spans="1:10" ht="42.75" thickBot="1">
      <c r="A11" s="248"/>
      <c r="B11" s="230"/>
      <c r="C11" s="220"/>
      <c r="D11" s="248" t="s">
        <v>252</v>
      </c>
      <c r="E11" s="230"/>
      <c r="F11" s="421">
        <v>16791157.550000001</v>
      </c>
      <c r="G11" s="220"/>
      <c r="H11" s="422">
        <v>17010322.100000001</v>
      </c>
      <c r="I11" s="230"/>
      <c r="J11" s="230"/>
    </row>
    <row r="12" spans="1:10" ht="42.75" thickBot="1">
      <c r="A12" s="248"/>
      <c r="B12" s="230"/>
      <c r="C12" s="423"/>
      <c r="D12" s="292" t="s">
        <v>18</v>
      </c>
      <c r="E12" s="230"/>
      <c r="F12" s="424">
        <v>24937149.800000001</v>
      </c>
      <c r="G12" s="220"/>
      <c r="H12" s="425">
        <v>25027149.149999999</v>
      </c>
      <c r="I12" s="426"/>
      <c r="J12" s="295"/>
    </row>
    <row r="13" spans="1:10" ht="21.75" thickTop="1">
      <c r="A13" s="248"/>
      <c r="B13" s="230"/>
      <c r="C13" s="427"/>
      <c r="D13" s="248"/>
      <c r="E13" s="230"/>
      <c r="F13" s="226"/>
      <c r="G13" s="220"/>
      <c r="H13" s="296"/>
      <c r="I13" s="230"/>
      <c r="J13" s="230"/>
    </row>
  </sheetData>
  <mergeCells count="32">
    <mergeCell ref="A13:B13"/>
    <mergeCell ref="D13:E13"/>
    <mergeCell ref="H13:J13"/>
    <mergeCell ref="A11:B11"/>
    <mergeCell ref="D11:E11"/>
    <mergeCell ref="H11:J11"/>
    <mergeCell ref="A12:B12"/>
    <mergeCell ref="D12:E12"/>
    <mergeCell ref="H12:J12"/>
    <mergeCell ref="A9:B9"/>
    <mergeCell ref="D9:E9"/>
    <mergeCell ref="H9:J9"/>
    <mergeCell ref="A10:B10"/>
    <mergeCell ref="D10:E10"/>
    <mergeCell ref="H10:J10"/>
    <mergeCell ref="A7:B7"/>
    <mergeCell ref="D7:E7"/>
    <mergeCell ref="H7:J7"/>
    <mergeCell ref="A8:B8"/>
    <mergeCell ref="D8:E8"/>
    <mergeCell ref="H8:J8"/>
    <mergeCell ref="A5:B5"/>
    <mergeCell ref="D5:E5"/>
    <mergeCell ref="H5:J5"/>
    <mergeCell ref="A6:B6"/>
    <mergeCell ref="D6:E6"/>
    <mergeCell ref="H6:J6"/>
    <mergeCell ref="A1:J1"/>
    <mergeCell ref="A2:J2"/>
    <mergeCell ref="B3:I3"/>
    <mergeCell ref="A4:E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G13" sqref="G13"/>
    </sheetView>
  </sheetViews>
  <sheetFormatPr defaultRowHeight="21"/>
  <cols>
    <col min="1" max="1" width="9.140625" style="219"/>
    <col min="2" max="3" width="3.5703125" style="219" customWidth="1"/>
    <col min="4" max="6" width="9.140625" style="219"/>
    <col min="7" max="7" width="14.7109375" style="219" customWidth="1"/>
    <col min="8" max="16384" width="9.140625" style="219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0"/>
      <c r="B3" s="230"/>
      <c r="C3" s="230"/>
      <c r="D3" s="230"/>
      <c r="E3" s="230"/>
      <c r="F3" s="230"/>
      <c r="G3" s="230"/>
      <c r="H3" s="230"/>
      <c r="I3" s="230"/>
      <c r="J3" s="230"/>
    </row>
    <row r="5" spans="1:11">
      <c r="A5" s="290" t="s">
        <v>253</v>
      </c>
      <c r="B5" s="287"/>
      <c r="C5" s="288"/>
      <c r="D5" s="290" t="s">
        <v>254</v>
      </c>
      <c r="E5" s="287"/>
      <c r="F5" s="288"/>
      <c r="G5" s="222" t="s">
        <v>75</v>
      </c>
      <c r="H5" s="222"/>
      <c r="I5" s="291" t="s">
        <v>76</v>
      </c>
      <c r="J5" s="288"/>
    </row>
    <row r="6" spans="1:11" ht="42.75" thickBot="1">
      <c r="A6" s="225"/>
      <c r="B6" s="225"/>
      <c r="C6" s="225"/>
      <c r="D6" s="286" t="s">
        <v>255</v>
      </c>
      <c r="E6" s="287"/>
      <c r="F6" s="288"/>
      <c r="G6" s="221">
        <v>138000</v>
      </c>
      <c r="H6" s="36"/>
      <c r="I6" s="289">
        <v>0</v>
      </c>
      <c r="J6" s="288"/>
    </row>
    <row r="7" spans="1:11" ht="42.75" thickBot="1">
      <c r="A7" s="37"/>
      <c r="B7" s="37"/>
      <c r="C7" s="37"/>
      <c r="D7" s="293" t="s">
        <v>18</v>
      </c>
      <c r="E7" s="287"/>
      <c r="F7" s="287"/>
      <c r="G7" s="224">
        <v>138000</v>
      </c>
      <c r="H7" s="36"/>
      <c r="I7" s="294">
        <v>0</v>
      </c>
      <c r="J7" s="295"/>
    </row>
    <row r="8" spans="1:11" ht="21.75" thickTop="1">
      <c r="A8" s="37"/>
      <c r="B8" s="37"/>
      <c r="C8" s="37"/>
      <c r="D8" s="223"/>
      <c r="E8" s="293"/>
      <c r="F8" s="287"/>
      <c r="G8" s="226"/>
      <c r="H8" s="226"/>
      <c r="I8" s="296"/>
      <c r="J8" s="230"/>
    </row>
  </sheetData>
  <mergeCells count="12">
    <mergeCell ref="D6:F6"/>
    <mergeCell ref="I6:J6"/>
    <mergeCell ref="D7:F7"/>
    <mergeCell ref="I7:J7"/>
    <mergeCell ref="E8:F8"/>
    <mergeCell ref="I8:J8"/>
    <mergeCell ref="A1:K1"/>
    <mergeCell ref="A2:K2"/>
    <mergeCell ref="A3:J3"/>
    <mergeCell ref="A5:C5"/>
    <mergeCell ref="D5:F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I12" sqref="I12"/>
    </sheetView>
  </sheetViews>
  <sheetFormatPr defaultRowHeight="21"/>
  <cols>
    <col min="1" max="1" width="1.140625" style="219" customWidth="1"/>
    <col min="2" max="2" width="1.7109375" style="219" customWidth="1"/>
    <col min="3" max="3" width="9.140625" style="219"/>
    <col min="4" max="4" width="3.7109375" style="219" customWidth="1"/>
    <col min="5" max="5" width="3.85546875" style="219" customWidth="1"/>
    <col min="6" max="8" width="9.140625" style="219"/>
    <col min="9" max="9" width="14" style="219" customWidth="1"/>
    <col min="10" max="10" width="4.42578125" style="219" customWidth="1"/>
    <col min="11" max="16384" width="9.140625" style="219"/>
  </cols>
  <sheetData>
    <row r="1" spans="1:13">
      <c r="A1" s="24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>
      <c r="A2" s="240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>
      <c r="B3" s="292" t="s">
        <v>72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5" spans="1:13">
      <c r="C5" s="290" t="s">
        <v>256</v>
      </c>
      <c r="D5" s="287"/>
      <c r="E5" s="288"/>
      <c r="F5" s="290" t="s">
        <v>257</v>
      </c>
      <c r="G5" s="287"/>
      <c r="H5" s="288"/>
      <c r="I5" s="222" t="s">
        <v>75</v>
      </c>
      <c r="J5" s="222"/>
      <c r="K5" s="291" t="s">
        <v>76</v>
      </c>
      <c r="L5" s="288"/>
    </row>
    <row r="6" spans="1:13" ht="42.75" thickBot="1">
      <c r="C6" s="225"/>
      <c r="D6" s="225"/>
      <c r="E6" s="225"/>
      <c r="F6" s="286" t="s">
        <v>258</v>
      </c>
      <c r="G6" s="287"/>
      <c r="H6" s="288"/>
      <c r="I6" s="221">
        <v>3097415.75</v>
      </c>
      <c r="J6" s="36"/>
      <c r="K6" s="289">
        <v>2876552</v>
      </c>
      <c r="L6" s="288"/>
    </row>
    <row r="7" spans="1:13" ht="42.75" thickBot="1">
      <c r="C7" s="37"/>
      <c r="D7" s="37"/>
      <c r="E7" s="37"/>
      <c r="F7" s="293" t="s">
        <v>18</v>
      </c>
      <c r="G7" s="287"/>
      <c r="H7" s="287"/>
      <c r="I7" s="224">
        <v>3097415.75</v>
      </c>
      <c r="J7" s="36"/>
      <c r="K7" s="294">
        <v>2876552</v>
      </c>
      <c r="L7" s="295"/>
    </row>
    <row r="8" spans="1:13" ht="21.75" thickTop="1">
      <c r="C8" s="37"/>
      <c r="D8" s="37"/>
      <c r="E8" s="37"/>
      <c r="F8" s="223"/>
      <c r="G8" s="293"/>
      <c r="H8" s="287"/>
      <c r="I8" s="226"/>
      <c r="J8" s="226"/>
      <c r="K8" s="296"/>
      <c r="L8" s="230"/>
    </row>
  </sheetData>
  <mergeCells count="12">
    <mergeCell ref="F6:H6"/>
    <mergeCell ref="K6:L6"/>
    <mergeCell ref="F7:H7"/>
    <mergeCell ref="K7:L7"/>
    <mergeCell ref="G8:H8"/>
    <mergeCell ref="K8:L8"/>
    <mergeCell ref="A1:M1"/>
    <mergeCell ref="A2:M2"/>
    <mergeCell ref="B3:L3"/>
    <mergeCell ref="C5:E5"/>
    <mergeCell ref="F5:H5"/>
    <mergeCell ref="K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A6" sqref="A6:E24"/>
    </sheetView>
  </sheetViews>
  <sheetFormatPr defaultRowHeight="18.75"/>
  <cols>
    <col min="1" max="2" width="1.7109375" style="1" customWidth="1"/>
    <col min="3" max="3" width="1" style="1" customWidth="1"/>
    <col min="4" max="4" width="2" style="1" customWidth="1"/>
    <col min="5" max="5" width="9.85546875" style="1" customWidth="1"/>
    <col min="6" max="7" width="9.140625" style="1"/>
    <col min="8" max="8" width="4.140625" style="1" customWidth="1"/>
    <col min="9" max="9" width="4.85546875" style="1" customWidth="1"/>
    <col min="10" max="16384" width="9.140625" style="1"/>
  </cols>
  <sheetData>
    <row r="1" spans="1:16" ht="18.75" customHeight="1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6" ht="18.75" customHeight="1">
      <c r="A2" s="429" t="s">
        <v>71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9"/>
      <c r="P2" s="49"/>
    </row>
    <row r="3" spans="1:16">
      <c r="B3" s="429" t="s">
        <v>72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6">
      <c r="A4" s="430" t="s">
        <v>259</v>
      </c>
      <c r="B4" s="431"/>
      <c r="C4" s="431"/>
      <c r="D4" s="431"/>
      <c r="E4" s="432"/>
      <c r="F4" s="433" t="s">
        <v>75</v>
      </c>
      <c r="G4" s="434"/>
      <c r="H4" s="434"/>
      <c r="I4" s="434"/>
      <c r="J4" s="435"/>
      <c r="K4" s="433" t="s">
        <v>76</v>
      </c>
      <c r="L4" s="434"/>
      <c r="M4" s="434"/>
      <c r="N4" s="435"/>
    </row>
    <row r="5" spans="1:16">
      <c r="A5" s="436"/>
      <c r="B5" s="437"/>
      <c r="C5" s="437"/>
      <c r="D5" s="437"/>
      <c r="E5" s="438"/>
      <c r="F5" s="184" t="s">
        <v>260</v>
      </c>
      <c r="G5" s="184" t="s">
        <v>261</v>
      </c>
      <c r="H5" s="433" t="s">
        <v>218</v>
      </c>
      <c r="I5" s="434"/>
      <c r="J5" s="435"/>
      <c r="K5" s="184" t="s">
        <v>260</v>
      </c>
      <c r="L5" s="184" t="s">
        <v>261</v>
      </c>
      <c r="M5" s="433" t="s">
        <v>218</v>
      </c>
      <c r="N5" s="435"/>
    </row>
    <row r="6" spans="1:16">
      <c r="A6" s="439" t="s">
        <v>262</v>
      </c>
      <c r="B6" s="428"/>
      <c r="C6" s="428"/>
      <c r="D6" s="428"/>
      <c r="E6" s="428"/>
      <c r="F6" s="440"/>
      <c r="G6" s="440"/>
      <c r="H6" s="441"/>
      <c r="I6" s="428"/>
      <c r="J6" s="442"/>
      <c r="K6" s="443"/>
      <c r="L6" s="443"/>
      <c r="M6" s="444"/>
      <c r="N6" s="442"/>
    </row>
    <row r="7" spans="1:16">
      <c r="A7" s="445"/>
      <c r="B7" s="428"/>
      <c r="C7" s="428"/>
      <c r="D7" s="428"/>
      <c r="E7" s="428"/>
      <c r="F7" s="446" t="s">
        <v>263</v>
      </c>
      <c r="G7" s="447">
        <v>8</v>
      </c>
      <c r="H7" s="448">
        <v>195.4</v>
      </c>
      <c r="I7" s="437"/>
      <c r="J7" s="438"/>
      <c r="K7" s="446" t="s">
        <v>263</v>
      </c>
      <c r="L7" s="447">
        <v>8</v>
      </c>
      <c r="M7" s="449">
        <v>195.41</v>
      </c>
      <c r="N7" s="438"/>
    </row>
    <row r="8" spans="1:16">
      <c r="A8" s="445"/>
      <c r="B8" s="428"/>
      <c r="C8" s="428"/>
      <c r="D8" s="428"/>
      <c r="E8" s="428"/>
      <c r="F8" s="446" t="s">
        <v>265</v>
      </c>
      <c r="G8" s="447">
        <v>16</v>
      </c>
      <c r="H8" s="448">
        <v>717.87</v>
      </c>
      <c r="I8" s="437"/>
      <c r="J8" s="438"/>
      <c r="K8" s="446" t="s">
        <v>265</v>
      </c>
      <c r="L8" s="447">
        <v>16</v>
      </c>
      <c r="M8" s="449">
        <v>717.92</v>
      </c>
      <c r="N8" s="438"/>
    </row>
    <row r="9" spans="1:16">
      <c r="A9" s="445"/>
      <c r="B9" s="428"/>
      <c r="C9" s="428"/>
      <c r="D9" s="428"/>
      <c r="E9" s="428"/>
      <c r="F9" s="446" t="s">
        <v>266</v>
      </c>
      <c r="G9" s="447">
        <v>20</v>
      </c>
      <c r="H9" s="448">
        <v>1687.2</v>
      </c>
      <c r="I9" s="437"/>
      <c r="J9" s="438"/>
      <c r="K9" s="446" t="s">
        <v>266</v>
      </c>
      <c r="L9" s="447">
        <v>20</v>
      </c>
      <c r="M9" s="449">
        <v>1687.2</v>
      </c>
      <c r="N9" s="438"/>
    </row>
    <row r="10" spans="1:16">
      <c r="A10" s="445"/>
      <c r="B10" s="428"/>
      <c r="C10" s="428"/>
      <c r="D10" s="428"/>
      <c r="E10" s="428"/>
      <c r="F10" s="446" t="s">
        <v>267</v>
      </c>
      <c r="G10" s="447">
        <v>21</v>
      </c>
      <c r="H10" s="448">
        <v>1728.05</v>
      </c>
      <c r="I10" s="437"/>
      <c r="J10" s="438"/>
      <c r="K10" s="446" t="s">
        <v>267</v>
      </c>
      <c r="L10" s="447">
        <v>21</v>
      </c>
      <c r="M10" s="449">
        <v>1728.05</v>
      </c>
      <c r="N10" s="438"/>
    </row>
    <row r="11" spans="1:16">
      <c r="A11" s="445"/>
      <c r="B11" s="428"/>
      <c r="C11" s="428"/>
      <c r="D11" s="428"/>
      <c r="E11" s="428"/>
      <c r="F11" s="446" t="s">
        <v>268</v>
      </c>
      <c r="G11" s="447">
        <v>29</v>
      </c>
      <c r="H11" s="448">
        <v>2132.75</v>
      </c>
      <c r="I11" s="437"/>
      <c r="J11" s="438"/>
      <c r="K11" s="446" t="s">
        <v>268</v>
      </c>
      <c r="L11" s="447">
        <v>30</v>
      </c>
      <c r="M11" s="449">
        <v>2261.9499999999998</v>
      </c>
      <c r="N11" s="438"/>
    </row>
    <row r="12" spans="1:16">
      <c r="A12" s="445"/>
      <c r="B12" s="428"/>
      <c r="C12" s="428"/>
      <c r="D12" s="428"/>
      <c r="E12" s="428"/>
      <c r="F12" s="446" t="s">
        <v>269</v>
      </c>
      <c r="G12" s="447">
        <v>31</v>
      </c>
      <c r="H12" s="448">
        <v>2288.5500000000002</v>
      </c>
      <c r="I12" s="437"/>
      <c r="J12" s="438"/>
      <c r="K12" s="446" t="s">
        <v>269</v>
      </c>
      <c r="L12" s="447">
        <v>32</v>
      </c>
      <c r="M12" s="449">
        <v>2388.3000000000002</v>
      </c>
      <c r="N12" s="438"/>
    </row>
    <row r="13" spans="1:16">
      <c r="A13" s="445"/>
      <c r="B13" s="428"/>
      <c r="C13" s="428"/>
      <c r="D13" s="428"/>
      <c r="E13" s="428"/>
      <c r="F13" s="446" t="s">
        <v>270</v>
      </c>
      <c r="G13" s="447">
        <v>33</v>
      </c>
      <c r="H13" s="448">
        <v>2237.25</v>
      </c>
      <c r="I13" s="437"/>
      <c r="J13" s="438"/>
      <c r="K13" s="446" t="s">
        <v>270</v>
      </c>
      <c r="L13" s="447">
        <v>34</v>
      </c>
      <c r="M13" s="449">
        <v>2337</v>
      </c>
      <c r="N13" s="438"/>
    </row>
    <row r="14" spans="1:16">
      <c r="A14" s="445"/>
      <c r="B14" s="428"/>
      <c r="C14" s="428"/>
      <c r="D14" s="428"/>
      <c r="E14" s="428"/>
      <c r="F14" s="446" t="s">
        <v>271</v>
      </c>
      <c r="G14" s="447">
        <v>39</v>
      </c>
      <c r="H14" s="448">
        <v>2428.1999999999998</v>
      </c>
      <c r="I14" s="437"/>
      <c r="J14" s="438"/>
      <c r="K14" s="446" t="s">
        <v>271</v>
      </c>
      <c r="L14" s="447">
        <v>41</v>
      </c>
      <c r="M14" s="449">
        <v>2527.9499999999998</v>
      </c>
      <c r="N14" s="438"/>
    </row>
    <row r="15" spans="1:16">
      <c r="A15" s="445"/>
      <c r="B15" s="428"/>
      <c r="C15" s="428"/>
      <c r="D15" s="428"/>
      <c r="E15" s="428"/>
      <c r="F15" s="446" t="s">
        <v>272</v>
      </c>
      <c r="G15" s="447">
        <v>43</v>
      </c>
      <c r="H15" s="448">
        <v>2580.1999999999998</v>
      </c>
      <c r="I15" s="437"/>
      <c r="J15" s="438"/>
      <c r="K15" s="446" t="s">
        <v>272</v>
      </c>
      <c r="L15" s="447">
        <v>45</v>
      </c>
      <c r="M15" s="449">
        <v>2679.95</v>
      </c>
      <c r="N15" s="438"/>
    </row>
    <row r="16" spans="1:16">
      <c r="A16" s="445"/>
      <c r="B16" s="428"/>
      <c r="C16" s="428"/>
      <c r="D16" s="428"/>
      <c r="E16" s="428"/>
      <c r="F16" s="446" t="s">
        <v>273</v>
      </c>
      <c r="G16" s="447">
        <v>51</v>
      </c>
      <c r="H16" s="448">
        <v>2837.65</v>
      </c>
      <c r="I16" s="437"/>
      <c r="J16" s="438"/>
      <c r="K16" s="446" t="s">
        <v>273</v>
      </c>
      <c r="L16" s="447">
        <v>53</v>
      </c>
      <c r="M16" s="449">
        <v>2937.4</v>
      </c>
      <c r="N16" s="438"/>
    </row>
    <row r="17" spans="1:14">
      <c r="A17" s="445"/>
      <c r="B17" s="428"/>
      <c r="C17" s="428"/>
      <c r="D17" s="428"/>
      <c r="E17" s="428"/>
      <c r="F17" s="446" t="s">
        <v>274</v>
      </c>
      <c r="G17" s="447">
        <v>59</v>
      </c>
      <c r="H17" s="448">
        <v>3109.35</v>
      </c>
      <c r="I17" s="437"/>
      <c r="J17" s="438"/>
      <c r="K17" s="446" t="s">
        <v>274</v>
      </c>
      <c r="L17" s="447">
        <v>64</v>
      </c>
      <c r="M17" s="449">
        <v>3306</v>
      </c>
      <c r="N17" s="438"/>
    </row>
    <row r="18" spans="1:14">
      <c r="A18" s="445"/>
      <c r="B18" s="428"/>
      <c r="C18" s="428"/>
      <c r="D18" s="428"/>
      <c r="E18" s="428"/>
      <c r="F18" s="446" t="s">
        <v>275</v>
      </c>
      <c r="G18" s="447">
        <v>63</v>
      </c>
      <c r="H18" s="448">
        <v>3184.4</v>
      </c>
      <c r="I18" s="437"/>
      <c r="J18" s="438"/>
      <c r="K18" s="446" t="s">
        <v>275</v>
      </c>
      <c r="L18" s="447">
        <v>68</v>
      </c>
      <c r="M18" s="449">
        <v>3381.05</v>
      </c>
      <c r="N18" s="438"/>
    </row>
    <row r="19" spans="1:14">
      <c r="A19" s="445"/>
      <c r="B19" s="428"/>
      <c r="C19" s="428"/>
      <c r="D19" s="428"/>
      <c r="E19" s="428"/>
      <c r="F19" s="446" t="s">
        <v>276</v>
      </c>
      <c r="G19" s="447">
        <v>74</v>
      </c>
      <c r="H19" s="448">
        <v>4061.25</v>
      </c>
      <c r="I19" s="437"/>
      <c r="J19" s="438"/>
      <c r="K19" s="446" t="s">
        <v>276</v>
      </c>
      <c r="L19" s="447">
        <v>80</v>
      </c>
      <c r="M19" s="449">
        <v>4256</v>
      </c>
      <c r="N19" s="438"/>
    </row>
    <row r="20" spans="1:14">
      <c r="A20" s="445"/>
      <c r="B20" s="428"/>
      <c r="C20" s="428"/>
      <c r="D20" s="428"/>
      <c r="E20" s="428"/>
      <c r="F20" s="446" t="s">
        <v>277</v>
      </c>
      <c r="G20" s="447">
        <v>96</v>
      </c>
      <c r="H20" s="448">
        <v>4884.8999999999996</v>
      </c>
      <c r="I20" s="437"/>
      <c r="J20" s="438"/>
      <c r="K20" s="446" t="s">
        <v>277</v>
      </c>
      <c r="L20" s="447">
        <v>103</v>
      </c>
      <c r="M20" s="449">
        <v>5130</v>
      </c>
      <c r="N20" s="438"/>
    </row>
    <row r="21" spans="1:14">
      <c r="A21" s="445"/>
      <c r="B21" s="428"/>
      <c r="C21" s="428"/>
      <c r="D21" s="428"/>
      <c r="E21" s="428"/>
      <c r="F21" s="446" t="s">
        <v>278</v>
      </c>
      <c r="G21" s="447">
        <v>2</v>
      </c>
      <c r="H21" s="448">
        <v>64.599999999999994</v>
      </c>
      <c r="I21" s="437"/>
      <c r="J21" s="438"/>
      <c r="K21" s="446" t="s">
        <v>278</v>
      </c>
      <c r="L21" s="447">
        <v>3</v>
      </c>
      <c r="M21" s="449">
        <v>116.85</v>
      </c>
      <c r="N21" s="438"/>
    </row>
    <row r="22" spans="1:14">
      <c r="A22" s="445"/>
      <c r="B22" s="428"/>
      <c r="C22" s="428"/>
      <c r="D22" s="428"/>
      <c r="E22" s="428"/>
      <c r="F22" s="446" t="s">
        <v>279</v>
      </c>
      <c r="G22" s="447">
        <v>7</v>
      </c>
      <c r="H22" s="448">
        <v>290.7</v>
      </c>
      <c r="I22" s="437"/>
      <c r="J22" s="438"/>
      <c r="K22" s="446" t="s">
        <v>279</v>
      </c>
      <c r="L22" s="447">
        <v>10</v>
      </c>
      <c r="M22" s="449">
        <v>413.25</v>
      </c>
      <c r="N22" s="438"/>
    </row>
    <row r="23" spans="1:14">
      <c r="A23" s="445"/>
      <c r="B23" s="428"/>
      <c r="C23" s="428"/>
      <c r="D23" s="428"/>
      <c r="E23" s="428"/>
      <c r="F23" s="446" t="s">
        <v>280</v>
      </c>
      <c r="G23" s="447">
        <v>15</v>
      </c>
      <c r="H23" s="448">
        <v>684.14</v>
      </c>
      <c r="I23" s="437"/>
      <c r="J23" s="438"/>
      <c r="K23" s="446" t="s">
        <v>280</v>
      </c>
      <c r="L23" s="447">
        <v>23</v>
      </c>
      <c r="M23" s="449">
        <v>1000.43</v>
      </c>
      <c r="N23" s="438"/>
    </row>
    <row r="24" spans="1:14">
      <c r="A24" s="445"/>
      <c r="B24" s="428"/>
      <c r="C24" s="428"/>
      <c r="D24" s="428"/>
      <c r="E24" s="428"/>
      <c r="F24" s="446" t="s">
        <v>146</v>
      </c>
      <c r="G24" s="447">
        <v>44</v>
      </c>
      <c r="H24" s="448">
        <v>3231.9</v>
      </c>
      <c r="I24" s="437"/>
      <c r="J24" s="438"/>
      <c r="K24" s="446" t="s">
        <v>264</v>
      </c>
      <c r="L24" s="447">
        <v>0</v>
      </c>
      <c r="M24" s="449">
        <v>0</v>
      </c>
      <c r="N24" s="438"/>
    </row>
    <row r="25" spans="1:14">
      <c r="A25" s="450" t="s">
        <v>18</v>
      </c>
      <c r="B25" s="434"/>
      <c r="C25" s="434"/>
      <c r="D25" s="434"/>
      <c r="E25" s="435"/>
      <c r="F25" s="451"/>
      <c r="G25" s="452">
        <v>651</v>
      </c>
      <c r="H25" s="453">
        <v>38344.36</v>
      </c>
      <c r="I25" s="434"/>
      <c r="J25" s="435"/>
      <c r="K25" s="451"/>
      <c r="L25" s="452">
        <v>722</v>
      </c>
      <c r="M25" s="454">
        <v>44254.31</v>
      </c>
      <c r="N25" s="435"/>
    </row>
    <row r="26" spans="1:14">
      <c r="A26" s="450" t="s">
        <v>281</v>
      </c>
      <c r="B26" s="434"/>
      <c r="C26" s="434"/>
      <c r="D26" s="434"/>
      <c r="E26" s="435"/>
      <c r="F26" s="455"/>
      <c r="G26" s="452">
        <v>651</v>
      </c>
      <c r="H26" s="453">
        <v>38344.36</v>
      </c>
      <c r="I26" s="434"/>
      <c r="J26" s="435"/>
      <c r="K26" s="455"/>
      <c r="L26" s="452">
        <v>0</v>
      </c>
      <c r="M26" s="453">
        <v>44254.31</v>
      </c>
      <c r="N26" s="435"/>
    </row>
  </sheetData>
  <mergeCells count="54">
    <mergeCell ref="H24:J24"/>
    <mergeCell ref="M24:N24"/>
    <mergeCell ref="A25:E25"/>
    <mergeCell ref="H25:J25"/>
    <mergeCell ref="M25:N25"/>
    <mergeCell ref="A26:E26"/>
    <mergeCell ref="H26:J26"/>
    <mergeCell ref="M26:N26"/>
    <mergeCell ref="H21:J21"/>
    <mergeCell ref="M21:N21"/>
    <mergeCell ref="H22:J22"/>
    <mergeCell ref="M22:N22"/>
    <mergeCell ref="H23:J23"/>
    <mergeCell ref="M23:N23"/>
    <mergeCell ref="H18:J18"/>
    <mergeCell ref="M18:N18"/>
    <mergeCell ref="H19:J19"/>
    <mergeCell ref="M19:N19"/>
    <mergeCell ref="H20:J20"/>
    <mergeCell ref="M20:N20"/>
    <mergeCell ref="H15:J15"/>
    <mergeCell ref="M15:N15"/>
    <mergeCell ref="H16:J16"/>
    <mergeCell ref="M16:N16"/>
    <mergeCell ref="H17:J17"/>
    <mergeCell ref="M17:N17"/>
    <mergeCell ref="H12:J12"/>
    <mergeCell ref="M12:N12"/>
    <mergeCell ref="H13:J13"/>
    <mergeCell ref="M13:N13"/>
    <mergeCell ref="H14:J14"/>
    <mergeCell ref="M14:N14"/>
    <mergeCell ref="H9:J9"/>
    <mergeCell ref="M9:N9"/>
    <mergeCell ref="H10:J10"/>
    <mergeCell ref="M10:N10"/>
    <mergeCell ref="H11:J11"/>
    <mergeCell ref="M11:N11"/>
    <mergeCell ref="A5:E5"/>
    <mergeCell ref="H5:J5"/>
    <mergeCell ref="M5:N5"/>
    <mergeCell ref="A6:E24"/>
    <mergeCell ref="H6:J6"/>
    <mergeCell ref="M6:N6"/>
    <mergeCell ref="H7:J7"/>
    <mergeCell ref="M7:N7"/>
    <mergeCell ref="H8:J8"/>
    <mergeCell ref="M8:N8"/>
    <mergeCell ref="B3:N3"/>
    <mergeCell ref="A4:E4"/>
    <mergeCell ref="F4:J4"/>
    <mergeCell ref="K4:N4"/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14" sqref="I14"/>
    </sheetView>
  </sheetViews>
  <sheetFormatPr defaultRowHeight="21"/>
  <cols>
    <col min="1" max="1" width="13.5703125" style="14" customWidth="1"/>
    <col min="2" max="4" width="9.140625" style="14"/>
    <col min="5" max="5" width="13.140625" style="14" customWidth="1"/>
    <col min="6" max="16384" width="9.140625" style="14"/>
  </cols>
  <sheetData>
    <row r="1" spans="1:10" ht="21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10"/>
      <c r="J1" s="10"/>
    </row>
    <row r="2" spans="1:10" ht="21" customHeight="1">
      <c r="A2" s="292" t="s">
        <v>71</v>
      </c>
      <c r="B2" s="292"/>
      <c r="C2" s="292"/>
      <c r="D2" s="292"/>
      <c r="E2" s="292"/>
      <c r="F2" s="292"/>
      <c r="G2" s="292"/>
      <c r="H2" s="292"/>
      <c r="I2" s="10"/>
      <c r="J2" s="10"/>
    </row>
    <row r="3" spans="1:10" ht="21" customHeight="1">
      <c r="A3" s="292" t="s">
        <v>72</v>
      </c>
      <c r="B3" s="292"/>
      <c r="C3" s="292"/>
      <c r="D3" s="292"/>
      <c r="E3" s="292"/>
      <c r="F3" s="292"/>
      <c r="G3" s="292"/>
      <c r="H3" s="292"/>
      <c r="I3" s="10"/>
      <c r="J3" s="10"/>
    </row>
    <row r="5" spans="1:10" ht="21" customHeight="1">
      <c r="A5" s="41" t="s">
        <v>73</v>
      </c>
      <c r="B5" s="290" t="s">
        <v>74</v>
      </c>
      <c r="C5" s="287"/>
      <c r="D5" s="288"/>
      <c r="E5" s="33" t="s">
        <v>75</v>
      </c>
      <c r="F5" s="33"/>
      <c r="G5" s="291" t="s">
        <v>76</v>
      </c>
      <c r="H5" s="288"/>
    </row>
    <row r="6" spans="1:10" ht="21.75" thickBot="1">
      <c r="A6" s="34"/>
      <c r="B6" s="286" t="s">
        <v>77</v>
      </c>
      <c r="C6" s="287"/>
      <c r="D6" s="288"/>
      <c r="E6" s="35">
        <v>57044</v>
      </c>
      <c r="F6" s="36"/>
      <c r="G6" s="289">
        <v>39666</v>
      </c>
      <c r="H6" s="288"/>
    </row>
    <row r="7" spans="1:10" ht="26.25" customHeight="1" thickBot="1">
      <c r="A7" s="37"/>
      <c r="B7" s="293" t="s">
        <v>18</v>
      </c>
      <c r="C7" s="287"/>
      <c r="D7" s="287"/>
      <c r="E7" s="38">
        <v>57044</v>
      </c>
      <c r="F7" s="36"/>
      <c r="G7" s="294">
        <v>39666</v>
      </c>
      <c r="H7" s="295"/>
    </row>
    <row r="8" spans="1:10" ht="21.75" thickTop="1">
      <c r="A8" s="37"/>
      <c r="B8" s="39"/>
      <c r="C8" s="293"/>
      <c r="D8" s="287"/>
      <c r="E8" s="40"/>
      <c r="F8" s="40"/>
      <c r="G8" s="296"/>
      <c r="H8" s="230"/>
    </row>
    <row r="13" spans="1:10" ht="21" customHeight="1">
      <c r="A13" s="41" t="s">
        <v>78</v>
      </c>
      <c r="B13" s="290" t="s">
        <v>79</v>
      </c>
      <c r="C13" s="287"/>
      <c r="D13" s="288"/>
      <c r="E13" s="33" t="s">
        <v>75</v>
      </c>
      <c r="F13" s="33"/>
      <c r="G13" s="291" t="s">
        <v>76</v>
      </c>
      <c r="H13" s="288"/>
    </row>
    <row r="14" spans="1:10" ht="21.75" thickBot="1">
      <c r="A14" s="34"/>
      <c r="B14" s="286" t="s">
        <v>80</v>
      </c>
      <c r="C14" s="287"/>
      <c r="D14" s="288"/>
      <c r="E14" s="35">
        <v>1062527</v>
      </c>
      <c r="F14" s="36"/>
      <c r="G14" s="289">
        <v>1221051</v>
      </c>
      <c r="H14" s="288"/>
    </row>
    <row r="15" spans="1:10" ht="23.25" customHeight="1" thickBot="1">
      <c r="A15" s="37"/>
      <c r="B15" s="293" t="s">
        <v>18</v>
      </c>
      <c r="C15" s="287"/>
      <c r="D15" s="287"/>
      <c r="E15" s="38">
        <v>1062527</v>
      </c>
      <c r="F15" s="36"/>
      <c r="G15" s="294">
        <v>1221051</v>
      </c>
      <c r="H15" s="295"/>
    </row>
    <row r="16" spans="1:10" ht="21.75" thickTop="1"/>
  </sheetData>
  <mergeCells count="17">
    <mergeCell ref="B15:D15"/>
    <mergeCell ref="G15:H15"/>
    <mergeCell ref="B6:D6"/>
    <mergeCell ref="G6:H6"/>
    <mergeCell ref="B7:D7"/>
    <mergeCell ref="G7:H7"/>
    <mergeCell ref="C8:D8"/>
    <mergeCell ref="G8:H8"/>
    <mergeCell ref="B13:D13"/>
    <mergeCell ref="G13:H13"/>
    <mergeCell ref="B14:D14"/>
    <mergeCell ref="G14:H14"/>
    <mergeCell ref="B5:D5"/>
    <mergeCell ref="G5:H5"/>
    <mergeCell ref="A1:H1"/>
    <mergeCell ref="A2:H2"/>
    <mergeCell ref="A3:H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2"/>
  <sheetViews>
    <sheetView workbookViewId="0">
      <selection activeCell="I12" sqref="I12:J12"/>
    </sheetView>
  </sheetViews>
  <sheetFormatPr defaultRowHeight="18.75"/>
  <cols>
    <col min="1" max="1" width="0.7109375" style="1" customWidth="1"/>
    <col min="2" max="2" width="1.140625" style="1" customWidth="1"/>
    <col min="3" max="3" width="12.42578125" style="1" customWidth="1"/>
    <col min="4" max="4" width="0.42578125" style="1" hidden="1" customWidth="1"/>
    <col min="5" max="5" width="19.140625" style="1" customWidth="1"/>
    <col min="6" max="6" width="0.140625" style="1" customWidth="1"/>
    <col min="7" max="7" width="17.5703125" style="1" customWidth="1"/>
    <col min="8" max="8" width="0.28515625" style="1" customWidth="1"/>
    <col min="9" max="10" width="9.140625" style="1"/>
    <col min="11" max="11" width="0.140625" style="1" customWidth="1"/>
    <col min="12" max="12" width="28.5703125" style="1" customWidth="1"/>
    <col min="13" max="13" width="0.140625" style="1" customWidth="1"/>
    <col min="14" max="14" width="26" style="1" customWidth="1"/>
    <col min="15" max="15" width="0.140625" style="1" customWidth="1"/>
    <col min="16" max="16" width="0.85546875" style="1" customWidth="1"/>
    <col min="17" max="17" width="10.5703125" style="1" customWidth="1"/>
    <col min="18" max="16384" width="9.140625" style="1"/>
  </cols>
  <sheetData>
    <row r="1" spans="3:18">
      <c r="C1" s="429" t="s">
        <v>0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3:18">
      <c r="C2" s="429" t="s">
        <v>71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3" spans="3:18">
      <c r="C3" s="429" t="s">
        <v>72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3:18">
      <c r="C4" s="457" t="s">
        <v>282</v>
      </c>
      <c r="D4" s="428"/>
      <c r="E4" s="428"/>
      <c r="F4" s="428"/>
      <c r="G4" s="428"/>
      <c r="H4" s="428"/>
      <c r="I4" s="428"/>
      <c r="J4" s="428"/>
    </row>
    <row r="5" spans="3:18">
      <c r="C5" s="458" t="s">
        <v>75</v>
      </c>
      <c r="E5" s="458"/>
      <c r="G5" s="458"/>
      <c r="I5" s="459"/>
      <c r="J5" s="428"/>
      <c r="L5" s="458"/>
      <c r="N5" s="458"/>
      <c r="P5" s="456"/>
      <c r="Q5" s="428"/>
      <c r="R5" s="428"/>
    </row>
    <row r="6" spans="3:18">
      <c r="C6" s="460" t="s">
        <v>5</v>
      </c>
      <c r="E6" s="460" t="s">
        <v>41</v>
      </c>
      <c r="G6" s="460" t="s">
        <v>283</v>
      </c>
      <c r="I6" s="461" t="s">
        <v>4</v>
      </c>
      <c r="J6" s="435"/>
      <c r="L6" s="460" t="s">
        <v>148</v>
      </c>
      <c r="N6" s="460" t="s">
        <v>149</v>
      </c>
      <c r="P6" s="461" t="s">
        <v>218</v>
      </c>
      <c r="Q6" s="434"/>
      <c r="R6" s="435"/>
    </row>
    <row r="7" spans="3:18" ht="42.75" customHeight="1">
      <c r="C7" s="462" t="s">
        <v>22</v>
      </c>
      <c r="E7" s="462" t="s">
        <v>284</v>
      </c>
      <c r="G7" s="462" t="s">
        <v>285</v>
      </c>
      <c r="I7" s="463" t="s">
        <v>21</v>
      </c>
      <c r="J7" s="435"/>
      <c r="L7" s="462" t="s">
        <v>286</v>
      </c>
      <c r="N7" s="462"/>
      <c r="P7" s="464">
        <v>245740</v>
      </c>
      <c r="Q7" s="434"/>
      <c r="R7" s="435"/>
    </row>
    <row r="8" spans="3:18" ht="23.25" customHeight="1">
      <c r="C8" s="462" t="s">
        <v>22</v>
      </c>
      <c r="E8" s="462" t="s">
        <v>284</v>
      </c>
      <c r="G8" s="462" t="s">
        <v>285</v>
      </c>
      <c r="I8" s="463" t="s">
        <v>30</v>
      </c>
      <c r="J8" s="435"/>
      <c r="L8" s="462" t="s">
        <v>287</v>
      </c>
      <c r="N8" s="462" t="s">
        <v>288</v>
      </c>
      <c r="P8" s="464">
        <v>1070000</v>
      </c>
      <c r="Q8" s="434"/>
      <c r="R8" s="435"/>
    </row>
    <row r="9" spans="3:18" ht="36" customHeight="1">
      <c r="C9" s="462" t="s">
        <v>22</v>
      </c>
      <c r="E9" s="462" t="s">
        <v>284</v>
      </c>
      <c r="G9" s="462" t="s">
        <v>285</v>
      </c>
      <c r="I9" s="463" t="s">
        <v>30</v>
      </c>
      <c r="J9" s="435"/>
      <c r="L9" s="462" t="s">
        <v>289</v>
      </c>
      <c r="N9" s="462" t="s">
        <v>290</v>
      </c>
      <c r="P9" s="464">
        <v>1063710</v>
      </c>
      <c r="Q9" s="434"/>
      <c r="R9" s="435"/>
    </row>
    <row r="10" spans="3:18" ht="39.75" customHeight="1">
      <c r="C10" s="462" t="s">
        <v>22</v>
      </c>
      <c r="E10" s="462" t="s">
        <v>284</v>
      </c>
      <c r="G10" s="462" t="s">
        <v>285</v>
      </c>
      <c r="I10" s="463" t="s">
        <v>32</v>
      </c>
      <c r="J10" s="435"/>
      <c r="L10" s="462" t="s">
        <v>32</v>
      </c>
      <c r="N10" s="462" t="s">
        <v>291</v>
      </c>
      <c r="P10" s="464">
        <v>25000</v>
      </c>
      <c r="Q10" s="434"/>
      <c r="R10" s="435"/>
    </row>
    <row r="11" spans="3:18" ht="36" customHeight="1">
      <c r="C11" s="462" t="s">
        <v>22</v>
      </c>
      <c r="E11" s="462" t="s">
        <v>284</v>
      </c>
      <c r="G11" s="462" t="s">
        <v>292</v>
      </c>
      <c r="I11" s="463" t="s">
        <v>21</v>
      </c>
      <c r="J11" s="435"/>
      <c r="L11" s="462" t="s">
        <v>286</v>
      </c>
      <c r="N11" s="462"/>
      <c r="P11" s="464">
        <v>26460</v>
      </c>
      <c r="Q11" s="434"/>
      <c r="R11" s="435"/>
    </row>
    <row r="12" spans="3:18" ht="36.75" customHeight="1">
      <c r="C12" s="462" t="s">
        <v>22</v>
      </c>
      <c r="E12" s="462" t="s">
        <v>284</v>
      </c>
      <c r="G12" s="462" t="s">
        <v>293</v>
      </c>
      <c r="I12" s="463" t="s">
        <v>21</v>
      </c>
      <c r="J12" s="435"/>
      <c r="L12" s="462" t="s">
        <v>286</v>
      </c>
      <c r="N12" s="462"/>
      <c r="P12" s="464">
        <v>169620</v>
      </c>
      <c r="Q12" s="434"/>
      <c r="R12" s="435"/>
    </row>
    <row r="13" spans="3:18" ht="56.25" customHeight="1">
      <c r="C13" s="462" t="s">
        <v>22</v>
      </c>
      <c r="E13" s="462" t="s">
        <v>294</v>
      </c>
      <c r="G13" s="462" t="s">
        <v>295</v>
      </c>
      <c r="I13" s="463" t="s">
        <v>21</v>
      </c>
      <c r="J13" s="435"/>
      <c r="L13" s="462" t="s">
        <v>286</v>
      </c>
      <c r="N13" s="462"/>
      <c r="P13" s="464">
        <v>35270</v>
      </c>
      <c r="Q13" s="434"/>
      <c r="R13" s="435"/>
    </row>
    <row r="14" spans="3:18" ht="54.75" customHeight="1">
      <c r="C14" s="462" t="s">
        <v>22</v>
      </c>
      <c r="E14" s="462" t="s">
        <v>294</v>
      </c>
      <c r="G14" s="462" t="s">
        <v>295</v>
      </c>
      <c r="I14" s="463" t="s">
        <v>24</v>
      </c>
      <c r="J14" s="435"/>
      <c r="L14" s="462" t="s">
        <v>296</v>
      </c>
      <c r="N14" s="462" t="s">
        <v>296</v>
      </c>
      <c r="P14" s="464">
        <v>9000</v>
      </c>
      <c r="Q14" s="434"/>
      <c r="R14" s="435"/>
    </row>
    <row r="15" spans="3:18" ht="38.25" customHeight="1">
      <c r="C15" s="462" t="s">
        <v>22</v>
      </c>
      <c r="E15" s="462" t="s">
        <v>297</v>
      </c>
      <c r="G15" s="462" t="s">
        <v>298</v>
      </c>
      <c r="I15" s="463" t="s">
        <v>21</v>
      </c>
      <c r="J15" s="435"/>
      <c r="L15" s="462" t="s">
        <v>286</v>
      </c>
      <c r="N15" s="462"/>
      <c r="P15" s="464">
        <v>145450</v>
      </c>
      <c r="Q15" s="434"/>
      <c r="R15" s="435"/>
    </row>
    <row r="16" spans="3:18" ht="57" customHeight="1">
      <c r="C16" s="462" t="s">
        <v>22</v>
      </c>
      <c r="E16" s="462" t="s">
        <v>299</v>
      </c>
      <c r="G16" s="462" t="s">
        <v>300</v>
      </c>
      <c r="I16" s="463" t="s">
        <v>24</v>
      </c>
      <c r="J16" s="435"/>
      <c r="L16" s="462" t="s">
        <v>296</v>
      </c>
      <c r="N16" s="462" t="s">
        <v>296</v>
      </c>
      <c r="P16" s="464">
        <v>18000</v>
      </c>
      <c r="Q16" s="434"/>
      <c r="R16" s="435"/>
    </row>
    <row r="17" spans="2:18" ht="55.5" customHeight="1">
      <c r="C17" s="462" t="s">
        <v>22</v>
      </c>
      <c r="E17" s="462" t="s">
        <v>301</v>
      </c>
      <c r="G17" s="462" t="s">
        <v>302</v>
      </c>
      <c r="I17" s="463" t="s">
        <v>21</v>
      </c>
      <c r="J17" s="435"/>
      <c r="L17" s="462" t="s">
        <v>286</v>
      </c>
      <c r="N17" s="462"/>
      <c r="P17" s="464">
        <v>40690</v>
      </c>
      <c r="Q17" s="434"/>
      <c r="R17" s="435"/>
    </row>
    <row r="18" spans="2:18" ht="39.75" customHeight="1">
      <c r="C18" s="462" t="s">
        <v>22</v>
      </c>
      <c r="E18" s="462" t="s">
        <v>303</v>
      </c>
      <c r="G18" s="462" t="s">
        <v>304</v>
      </c>
      <c r="I18" s="463" t="s">
        <v>21</v>
      </c>
      <c r="J18" s="435"/>
      <c r="L18" s="462" t="s">
        <v>286</v>
      </c>
      <c r="N18" s="462"/>
      <c r="P18" s="464">
        <v>99370</v>
      </c>
      <c r="Q18" s="434"/>
      <c r="R18" s="435"/>
    </row>
    <row r="19" spans="2:18" ht="39.75" customHeight="1">
      <c r="C19" s="462" t="s">
        <v>22</v>
      </c>
      <c r="E19" s="462" t="s">
        <v>303</v>
      </c>
      <c r="G19" s="462" t="s">
        <v>305</v>
      </c>
      <c r="I19" s="463" t="s">
        <v>30</v>
      </c>
      <c r="J19" s="435"/>
      <c r="L19" s="462" t="s">
        <v>155</v>
      </c>
      <c r="N19" s="462" t="s">
        <v>306</v>
      </c>
      <c r="P19" s="464">
        <v>226000</v>
      </c>
      <c r="Q19" s="434"/>
      <c r="R19" s="435"/>
    </row>
    <row r="20" spans="2:18" ht="38.25" customHeight="1">
      <c r="C20" s="462" t="s">
        <v>22</v>
      </c>
      <c r="E20" s="462" t="s">
        <v>303</v>
      </c>
      <c r="G20" s="462" t="s">
        <v>305</v>
      </c>
      <c r="I20" s="463" t="s">
        <v>30</v>
      </c>
      <c r="J20" s="435"/>
      <c r="L20" s="462" t="s">
        <v>155</v>
      </c>
      <c r="N20" s="462" t="s">
        <v>307</v>
      </c>
      <c r="P20" s="464">
        <v>21500</v>
      </c>
      <c r="Q20" s="434"/>
      <c r="R20" s="435"/>
    </row>
    <row r="21" spans="2:18" ht="39.75" customHeight="1">
      <c r="C21" s="462" t="s">
        <v>22</v>
      </c>
      <c r="E21" s="462" t="s">
        <v>303</v>
      </c>
      <c r="G21" s="462" t="s">
        <v>305</v>
      </c>
      <c r="I21" s="463" t="s">
        <v>30</v>
      </c>
      <c r="J21" s="435"/>
      <c r="L21" s="462" t="s">
        <v>155</v>
      </c>
      <c r="N21" s="462" t="s">
        <v>308</v>
      </c>
      <c r="P21" s="464">
        <v>496000</v>
      </c>
      <c r="Q21" s="434"/>
      <c r="R21" s="435"/>
    </row>
    <row r="22" spans="2:18" ht="41.25" customHeight="1">
      <c r="C22" s="462" t="s">
        <v>22</v>
      </c>
      <c r="E22" s="462" t="s">
        <v>303</v>
      </c>
      <c r="G22" s="462" t="s">
        <v>305</v>
      </c>
      <c r="I22" s="463" t="s">
        <v>30</v>
      </c>
      <c r="J22" s="435"/>
      <c r="L22" s="462" t="s">
        <v>155</v>
      </c>
      <c r="N22" s="462" t="s">
        <v>309</v>
      </c>
      <c r="P22" s="464">
        <v>475000</v>
      </c>
      <c r="Q22" s="434"/>
      <c r="R22" s="435"/>
    </row>
    <row r="23" spans="2:18" ht="39.75" customHeight="1">
      <c r="C23" s="462" t="s">
        <v>22</v>
      </c>
      <c r="E23" s="462" t="s">
        <v>303</v>
      </c>
      <c r="G23" s="462" t="s">
        <v>305</v>
      </c>
      <c r="I23" s="463" t="s">
        <v>30</v>
      </c>
      <c r="J23" s="435"/>
      <c r="L23" s="462" t="s">
        <v>155</v>
      </c>
      <c r="N23" s="462" t="s">
        <v>310</v>
      </c>
      <c r="P23" s="464">
        <v>200000</v>
      </c>
      <c r="Q23" s="434"/>
      <c r="R23" s="435"/>
    </row>
    <row r="24" spans="2:18" ht="39" customHeight="1">
      <c r="C24" s="462" t="s">
        <v>22</v>
      </c>
      <c r="E24" s="462" t="s">
        <v>311</v>
      </c>
      <c r="G24" s="462" t="s">
        <v>312</v>
      </c>
      <c r="I24" s="463" t="s">
        <v>21</v>
      </c>
      <c r="J24" s="435"/>
      <c r="L24" s="462" t="s">
        <v>286</v>
      </c>
      <c r="N24" s="462"/>
      <c r="P24" s="464">
        <v>9000</v>
      </c>
      <c r="Q24" s="434"/>
      <c r="R24" s="435"/>
    </row>
    <row r="25" spans="2:18" ht="75" customHeight="1">
      <c r="C25" s="462" t="s">
        <v>25</v>
      </c>
      <c r="E25" s="462" t="s">
        <v>284</v>
      </c>
      <c r="G25" s="462" t="s">
        <v>285</v>
      </c>
      <c r="I25" s="463" t="s">
        <v>24</v>
      </c>
      <c r="J25" s="435"/>
      <c r="L25" s="462" t="s">
        <v>313</v>
      </c>
      <c r="N25" s="462" t="s">
        <v>314</v>
      </c>
      <c r="P25" s="464">
        <v>367945.2</v>
      </c>
      <c r="Q25" s="434"/>
      <c r="R25" s="435"/>
    </row>
    <row r="26" spans="2:18">
      <c r="C26" s="465" t="s">
        <v>18</v>
      </c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5"/>
      <c r="P26" s="466">
        <v>4743755.2</v>
      </c>
      <c r="Q26" s="434"/>
      <c r="R26" s="435"/>
    </row>
    <row r="28" spans="2:18">
      <c r="B28" s="459" t="s">
        <v>76</v>
      </c>
      <c r="C28" s="428"/>
      <c r="D28" s="471"/>
      <c r="E28" s="471"/>
      <c r="F28" s="471"/>
      <c r="G28" s="471"/>
      <c r="H28" s="459"/>
      <c r="I28" s="428"/>
      <c r="J28" s="428"/>
      <c r="K28" s="471"/>
      <c r="L28" s="471"/>
      <c r="M28" s="471"/>
      <c r="N28" s="471"/>
      <c r="O28" s="456"/>
      <c r="P28" s="428"/>
      <c r="Q28" s="428"/>
    </row>
    <row r="29" spans="2:18">
      <c r="B29" s="461" t="s">
        <v>5</v>
      </c>
      <c r="C29" s="435"/>
      <c r="D29" s="469" t="s">
        <v>41</v>
      </c>
      <c r="E29" s="470"/>
      <c r="F29" s="469" t="s">
        <v>283</v>
      </c>
      <c r="G29" s="470"/>
      <c r="H29" s="461" t="s">
        <v>4</v>
      </c>
      <c r="I29" s="434"/>
      <c r="J29" s="435"/>
      <c r="K29" s="469" t="s">
        <v>148</v>
      </c>
      <c r="L29" s="470"/>
      <c r="M29" s="469" t="s">
        <v>149</v>
      </c>
      <c r="N29" s="470"/>
      <c r="O29" s="461" t="s">
        <v>218</v>
      </c>
      <c r="P29" s="434"/>
      <c r="Q29" s="435"/>
    </row>
    <row r="30" spans="2:18" ht="18.75" customHeight="1">
      <c r="B30" s="463" t="s">
        <v>22</v>
      </c>
      <c r="C30" s="435"/>
      <c r="D30" s="467" t="s">
        <v>284</v>
      </c>
      <c r="E30" s="468"/>
      <c r="F30" s="467" t="s">
        <v>285</v>
      </c>
      <c r="G30" s="468"/>
      <c r="H30" s="463" t="s">
        <v>21</v>
      </c>
      <c r="I30" s="434"/>
      <c r="J30" s="435"/>
      <c r="K30" s="467" t="s">
        <v>286</v>
      </c>
      <c r="L30" s="468"/>
      <c r="M30" s="467"/>
      <c r="N30" s="468"/>
      <c r="O30" s="464">
        <v>259140</v>
      </c>
      <c r="P30" s="434"/>
      <c r="Q30" s="435"/>
    </row>
    <row r="31" spans="2:18" ht="18.75" customHeight="1">
      <c r="B31" s="463" t="s">
        <v>22</v>
      </c>
      <c r="C31" s="435"/>
      <c r="D31" s="467" t="s">
        <v>284</v>
      </c>
      <c r="E31" s="468"/>
      <c r="F31" s="467" t="s">
        <v>285</v>
      </c>
      <c r="G31" s="468"/>
      <c r="H31" s="463" t="s">
        <v>30</v>
      </c>
      <c r="I31" s="434"/>
      <c r="J31" s="435"/>
      <c r="K31" s="467" t="s">
        <v>315</v>
      </c>
      <c r="L31" s="468"/>
      <c r="M31" s="467" t="s">
        <v>316</v>
      </c>
      <c r="N31" s="468"/>
      <c r="O31" s="464">
        <v>114000</v>
      </c>
      <c r="P31" s="434"/>
      <c r="Q31" s="435"/>
    </row>
    <row r="32" spans="2:18" ht="18.75" customHeight="1">
      <c r="B32" s="463" t="s">
        <v>22</v>
      </c>
      <c r="C32" s="435"/>
      <c r="D32" s="467" t="s">
        <v>284</v>
      </c>
      <c r="E32" s="468"/>
      <c r="F32" s="467" t="s">
        <v>292</v>
      </c>
      <c r="G32" s="468"/>
      <c r="H32" s="463" t="s">
        <v>32</v>
      </c>
      <c r="I32" s="434"/>
      <c r="J32" s="435"/>
      <c r="K32" s="467" t="s">
        <v>32</v>
      </c>
      <c r="L32" s="468"/>
      <c r="M32" s="467"/>
      <c r="N32" s="468"/>
      <c r="O32" s="464">
        <v>25000</v>
      </c>
      <c r="P32" s="434"/>
      <c r="Q32" s="435"/>
    </row>
    <row r="33" spans="2:17" ht="18.75" customHeight="1">
      <c r="B33" s="463" t="s">
        <v>22</v>
      </c>
      <c r="C33" s="435"/>
      <c r="D33" s="467" t="s">
        <v>284</v>
      </c>
      <c r="E33" s="468"/>
      <c r="F33" s="467" t="s">
        <v>293</v>
      </c>
      <c r="G33" s="468"/>
      <c r="H33" s="463" t="s">
        <v>21</v>
      </c>
      <c r="I33" s="434"/>
      <c r="J33" s="435"/>
      <c r="K33" s="467" t="s">
        <v>286</v>
      </c>
      <c r="L33" s="468"/>
      <c r="M33" s="467"/>
      <c r="N33" s="468"/>
      <c r="O33" s="464">
        <v>161330</v>
      </c>
      <c r="P33" s="434"/>
      <c r="Q33" s="435"/>
    </row>
    <row r="34" spans="2:17" ht="18.75" customHeight="1">
      <c r="B34" s="463" t="s">
        <v>22</v>
      </c>
      <c r="C34" s="435"/>
      <c r="D34" s="467" t="s">
        <v>294</v>
      </c>
      <c r="E34" s="468"/>
      <c r="F34" s="467" t="s">
        <v>295</v>
      </c>
      <c r="G34" s="468"/>
      <c r="H34" s="463" t="s">
        <v>21</v>
      </c>
      <c r="I34" s="434"/>
      <c r="J34" s="435"/>
      <c r="K34" s="467" t="s">
        <v>286</v>
      </c>
      <c r="L34" s="468"/>
      <c r="M34" s="467"/>
      <c r="N34" s="468"/>
      <c r="O34" s="464">
        <v>34340</v>
      </c>
      <c r="P34" s="434"/>
      <c r="Q34" s="435"/>
    </row>
    <row r="35" spans="2:17" ht="18.75" customHeight="1">
      <c r="B35" s="463" t="s">
        <v>22</v>
      </c>
      <c r="C35" s="435"/>
      <c r="D35" s="467" t="s">
        <v>294</v>
      </c>
      <c r="E35" s="468"/>
      <c r="F35" s="467" t="s">
        <v>317</v>
      </c>
      <c r="G35" s="468"/>
      <c r="H35" s="463" t="s">
        <v>29</v>
      </c>
      <c r="I35" s="434"/>
      <c r="J35" s="435"/>
      <c r="K35" s="467" t="s">
        <v>244</v>
      </c>
      <c r="L35" s="468"/>
      <c r="M35" s="467" t="s">
        <v>318</v>
      </c>
      <c r="N35" s="468"/>
      <c r="O35" s="464">
        <v>985500</v>
      </c>
      <c r="P35" s="434"/>
      <c r="Q35" s="435"/>
    </row>
    <row r="36" spans="2:17" ht="18.75" customHeight="1">
      <c r="B36" s="463" t="s">
        <v>22</v>
      </c>
      <c r="C36" s="435"/>
      <c r="D36" s="467" t="s">
        <v>297</v>
      </c>
      <c r="E36" s="468"/>
      <c r="F36" s="467" t="s">
        <v>298</v>
      </c>
      <c r="G36" s="468"/>
      <c r="H36" s="463" t="s">
        <v>21</v>
      </c>
      <c r="I36" s="434"/>
      <c r="J36" s="435"/>
      <c r="K36" s="467" t="s">
        <v>286</v>
      </c>
      <c r="L36" s="468"/>
      <c r="M36" s="467"/>
      <c r="N36" s="468"/>
      <c r="O36" s="464">
        <v>135870</v>
      </c>
      <c r="P36" s="434"/>
      <c r="Q36" s="435"/>
    </row>
    <row r="37" spans="2:17" ht="18.75" customHeight="1">
      <c r="B37" s="463" t="s">
        <v>22</v>
      </c>
      <c r="C37" s="435"/>
      <c r="D37" s="467" t="s">
        <v>301</v>
      </c>
      <c r="E37" s="468"/>
      <c r="F37" s="467" t="s">
        <v>302</v>
      </c>
      <c r="G37" s="468"/>
      <c r="H37" s="463" t="s">
        <v>21</v>
      </c>
      <c r="I37" s="434"/>
      <c r="J37" s="435"/>
      <c r="K37" s="467" t="s">
        <v>286</v>
      </c>
      <c r="L37" s="468"/>
      <c r="M37" s="467"/>
      <c r="N37" s="468"/>
      <c r="O37" s="464">
        <v>14970</v>
      </c>
      <c r="P37" s="434"/>
      <c r="Q37" s="435"/>
    </row>
    <row r="38" spans="2:17" ht="18.75" customHeight="1">
      <c r="B38" s="463" t="s">
        <v>22</v>
      </c>
      <c r="C38" s="435"/>
      <c r="D38" s="467" t="s">
        <v>303</v>
      </c>
      <c r="E38" s="468"/>
      <c r="F38" s="467" t="s">
        <v>304</v>
      </c>
      <c r="G38" s="468"/>
      <c r="H38" s="463" t="s">
        <v>21</v>
      </c>
      <c r="I38" s="434"/>
      <c r="J38" s="435"/>
      <c r="K38" s="467" t="s">
        <v>286</v>
      </c>
      <c r="L38" s="468"/>
      <c r="M38" s="467"/>
      <c r="N38" s="468"/>
      <c r="O38" s="464">
        <v>103570</v>
      </c>
      <c r="P38" s="434"/>
      <c r="Q38" s="435"/>
    </row>
    <row r="39" spans="2:17" ht="18.75" customHeight="1">
      <c r="B39" s="463" t="s">
        <v>22</v>
      </c>
      <c r="C39" s="435"/>
      <c r="D39" s="467" t="s">
        <v>303</v>
      </c>
      <c r="E39" s="468"/>
      <c r="F39" s="467" t="s">
        <v>305</v>
      </c>
      <c r="G39" s="468"/>
      <c r="H39" s="463" t="s">
        <v>30</v>
      </c>
      <c r="I39" s="434"/>
      <c r="J39" s="435"/>
      <c r="K39" s="467" t="s">
        <v>155</v>
      </c>
      <c r="L39" s="468"/>
      <c r="M39" s="467" t="s">
        <v>319</v>
      </c>
      <c r="N39" s="468"/>
      <c r="O39" s="464">
        <v>464550</v>
      </c>
      <c r="P39" s="434"/>
      <c r="Q39" s="435"/>
    </row>
    <row r="40" spans="2:17" ht="18.75" customHeight="1">
      <c r="B40" s="463" t="s">
        <v>22</v>
      </c>
      <c r="C40" s="435"/>
      <c r="D40" s="467" t="s">
        <v>303</v>
      </c>
      <c r="E40" s="468"/>
      <c r="F40" s="467" t="s">
        <v>305</v>
      </c>
      <c r="G40" s="468"/>
      <c r="H40" s="463" t="s">
        <v>30</v>
      </c>
      <c r="I40" s="434"/>
      <c r="J40" s="435"/>
      <c r="K40" s="467" t="s">
        <v>155</v>
      </c>
      <c r="L40" s="468"/>
      <c r="M40" s="467" t="s">
        <v>320</v>
      </c>
      <c r="N40" s="468"/>
      <c r="O40" s="464">
        <v>452200</v>
      </c>
      <c r="P40" s="434"/>
      <c r="Q40" s="435"/>
    </row>
    <row r="41" spans="2:17" ht="18.75" customHeight="1">
      <c r="B41" s="463" t="s">
        <v>22</v>
      </c>
      <c r="C41" s="435"/>
      <c r="D41" s="467" t="s">
        <v>303</v>
      </c>
      <c r="E41" s="468"/>
      <c r="F41" s="467" t="s">
        <v>305</v>
      </c>
      <c r="G41" s="468"/>
      <c r="H41" s="463" t="s">
        <v>30</v>
      </c>
      <c r="I41" s="434"/>
      <c r="J41" s="435"/>
      <c r="K41" s="467" t="s">
        <v>155</v>
      </c>
      <c r="L41" s="468"/>
      <c r="M41" s="467" t="s">
        <v>321</v>
      </c>
      <c r="N41" s="468"/>
      <c r="O41" s="464">
        <v>467000</v>
      </c>
      <c r="P41" s="434"/>
      <c r="Q41" s="435"/>
    </row>
    <row r="42" spans="2:17" ht="18.75" customHeight="1">
      <c r="B42" s="463" t="s">
        <v>22</v>
      </c>
      <c r="C42" s="435"/>
      <c r="D42" s="467" t="s">
        <v>303</v>
      </c>
      <c r="E42" s="468"/>
      <c r="F42" s="467" t="s">
        <v>305</v>
      </c>
      <c r="G42" s="468"/>
      <c r="H42" s="463" t="s">
        <v>30</v>
      </c>
      <c r="I42" s="434"/>
      <c r="J42" s="435"/>
      <c r="K42" s="467" t="s">
        <v>155</v>
      </c>
      <c r="L42" s="468"/>
      <c r="M42" s="467" t="s">
        <v>322</v>
      </c>
      <c r="N42" s="468"/>
      <c r="O42" s="464">
        <v>450000</v>
      </c>
      <c r="P42" s="434"/>
      <c r="Q42" s="435"/>
    </row>
    <row r="43" spans="2:17" ht="18.75" customHeight="1">
      <c r="B43" s="463" t="s">
        <v>22</v>
      </c>
      <c r="C43" s="435"/>
      <c r="D43" s="467" t="s">
        <v>303</v>
      </c>
      <c r="E43" s="468"/>
      <c r="F43" s="467" t="s">
        <v>323</v>
      </c>
      <c r="G43" s="468"/>
      <c r="H43" s="463" t="s">
        <v>26</v>
      </c>
      <c r="I43" s="434"/>
      <c r="J43" s="435"/>
      <c r="K43" s="467" t="s">
        <v>324</v>
      </c>
      <c r="L43" s="468"/>
      <c r="M43" s="467"/>
      <c r="N43" s="468"/>
      <c r="O43" s="464">
        <v>328000</v>
      </c>
      <c r="P43" s="434"/>
      <c r="Q43" s="435"/>
    </row>
    <row r="44" spans="2:17" ht="18.75" customHeight="1">
      <c r="B44" s="463" t="s">
        <v>22</v>
      </c>
      <c r="C44" s="435"/>
      <c r="D44" s="467" t="s">
        <v>325</v>
      </c>
      <c r="E44" s="468"/>
      <c r="F44" s="467" t="s">
        <v>326</v>
      </c>
      <c r="G44" s="468"/>
      <c r="H44" s="463" t="s">
        <v>29</v>
      </c>
      <c r="I44" s="434"/>
      <c r="J44" s="435"/>
      <c r="K44" s="467" t="s">
        <v>243</v>
      </c>
      <c r="L44" s="468"/>
      <c r="M44" s="467" t="s">
        <v>327</v>
      </c>
      <c r="N44" s="468"/>
      <c r="O44" s="464">
        <v>88560</v>
      </c>
      <c r="P44" s="434"/>
      <c r="Q44" s="435"/>
    </row>
    <row r="45" spans="2:17" ht="18.75" customHeight="1">
      <c r="B45" s="463" t="s">
        <v>22</v>
      </c>
      <c r="C45" s="435"/>
      <c r="D45" s="467" t="s">
        <v>325</v>
      </c>
      <c r="E45" s="468"/>
      <c r="F45" s="467" t="s">
        <v>326</v>
      </c>
      <c r="G45" s="468"/>
      <c r="H45" s="463" t="s">
        <v>29</v>
      </c>
      <c r="I45" s="434"/>
      <c r="J45" s="435"/>
      <c r="K45" s="467" t="s">
        <v>243</v>
      </c>
      <c r="L45" s="468"/>
      <c r="M45" s="467" t="s">
        <v>328</v>
      </c>
      <c r="N45" s="468"/>
      <c r="O45" s="464">
        <v>75600</v>
      </c>
      <c r="P45" s="434"/>
      <c r="Q45" s="435"/>
    </row>
    <row r="46" spans="2:17" ht="18.75" customHeight="1">
      <c r="B46" s="463" t="s">
        <v>22</v>
      </c>
      <c r="C46" s="435"/>
      <c r="D46" s="467" t="s">
        <v>325</v>
      </c>
      <c r="E46" s="468"/>
      <c r="F46" s="467" t="s">
        <v>326</v>
      </c>
      <c r="G46" s="468"/>
      <c r="H46" s="463" t="s">
        <v>29</v>
      </c>
      <c r="I46" s="434"/>
      <c r="J46" s="435"/>
      <c r="K46" s="467" t="s">
        <v>243</v>
      </c>
      <c r="L46" s="468"/>
      <c r="M46" s="467" t="s">
        <v>329</v>
      </c>
      <c r="N46" s="468"/>
      <c r="O46" s="464">
        <v>85680</v>
      </c>
      <c r="P46" s="434"/>
      <c r="Q46" s="435"/>
    </row>
    <row r="47" spans="2:17" ht="18.75" customHeight="1">
      <c r="B47" s="463" t="s">
        <v>22</v>
      </c>
      <c r="C47" s="435"/>
      <c r="D47" s="467" t="s">
        <v>325</v>
      </c>
      <c r="E47" s="468"/>
      <c r="F47" s="467" t="s">
        <v>326</v>
      </c>
      <c r="G47" s="468"/>
      <c r="H47" s="463" t="s">
        <v>29</v>
      </c>
      <c r="I47" s="434"/>
      <c r="J47" s="435"/>
      <c r="K47" s="467" t="s">
        <v>243</v>
      </c>
      <c r="L47" s="468"/>
      <c r="M47" s="467" t="s">
        <v>330</v>
      </c>
      <c r="N47" s="468"/>
      <c r="O47" s="464">
        <v>92160</v>
      </c>
      <c r="P47" s="434"/>
      <c r="Q47" s="435"/>
    </row>
    <row r="48" spans="2:17" ht="18.75" customHeight="1">
      <c r="B48" s="463" t="s">
        <v>22</v>
      </c>
      <c r="C48" s="435"/>
      <c r="D48" s="467" t="s">
        <v>325</v>
      </c>
      <c r="E48" s="468"/>
      <c r="F48" s="467" t="s">
        <v>326</v>
      </c>
      <c r="G48" s="468"/>
      <c r="H48" s="463" t="s">
        <v>29</v>
      </c>
      <c r="I48" s="434"/>
      <c r="J48" s="435"/>
      <c r="K48" s="467" t="s">
        <v>243</v>
      </c>
      <c r="L48" s="468"/>
      <c r="M48" s="467" t="s">
        <v>331</v>
      </c>
      <c r="N48" s="468"/>
      <c r="O48" s="464">
        <v>100800</v>
      </c>
      <c r="P48" s="434"/>
      <c r="Q48" s="435"/>
    </row>
    <row r="49" spans="2:17" ht="18.75" customHeight="1">
      <c r="B49" s="463" t="s">
        <v>22</v>
      </c>
      <c r="C49" s="435"/>
      <c r="D49" s="467" t="s">
        <v>311</v>
      </c>
      <c r="E49" s="468"/>
      <c r="F49" s="467" t="s">
        <v>312</v>
      </c>
      <c r="G49" s="468"/>
      <c r="H49" s="463" t="s">
        <v>21</v>
      </c>
      <c r="I49" s="434"/>
      <c r="J49" s="435"/>
      <c r="K49" s="467" t="s">
        <v>286</v>
      </c>
      <c r="L49" s="468"/>
      <c r="M49" s="467"/>
      <c r="N49" s="468"/>
      <c r="O49" s="464">
        <v>9000</v>
      </c>
      <c r="P49" s="434"/>
      <c r="Q49" s="435"/>
    </row>
    <row r="50" spans="2:17" ht="18.75" customHeight="1">
      <c r="B50" s="463" t="s">
        <v>22</v>
      </c>
      <c r="C50" s="435"/>
      <c r="D50" s="467" t="s">
        <v>332</v>
      </c>
      <c r="E50" s="468"/>
      <c r="F50" s="467" t="s">
        <v>333</v>
      </c>
      <c r="G50" s="468"/>
      <c r="H50" s="463" t="s">
        <v>21</v>
      </c>
      <c r="I50" s="434"/>
      <c r="J50" s="435"/>
      <c r="K50" s="467" t="s">
        <v>286</v>
      </c>
      <c r="L50" s="468"/>
      <c r="M50" s="467"/>
      <c r="N50" s="468"/>
      <c r="O50" s="464">
        <v>23740</v>
      </c>
      <c r="P50" s="434"/>
      <c r="Q50" s="435"/>
    </row>
    <row r="51" spans="2:17" ht="18.75" customHeight="1">
      <c r="B51" s="463" t="s">
        <v>22</v>
      </c>
      <c r="C51" s="435"/>
      <c r="D51" s="467" t="s">
        <v>332</v>
      </c>
      <c r="E51" s="468"/>
      <c r="F51" s="467" t="s">
        <v>333</v>
      </c>
      <c r="G51" s="468"/>
      <c r="H51" s="463" t="s">
        <v>30</v>
      </c>
      <c r="I51" s="434"/>
      <c r="J51" s="435"/>
      <c r="K51" s="467" t="s">
        <v>155</v>
      </c>
      <c r="L51" s="468"/>
      <c r="M51" s="467" t="s">
        <v>334</v>
      </c>
      <c r="N51" s="468"/>
      <c r="O51" s="464">
        <v>377000</v>
      </c>
      <c r="P51" s="434"/>
      <c r="Q51" s="435"/>
    </row>
    <row r="52" spans="2:17">
      <c r="B52" s="465" t="s">
        <v>18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5"/>
      <c r="O52" s="466">
        <v>4848010</v>
      </c>
      <c r="P52" s="434"/>
      <c r="Q52" s="435"/>
    </row>
  </sheetData>
  <mergeCells count="218">
    <mergeCell ref="O51:Q51"/>
    <mergeCell ref="B52:N52"/>
    <mergeCell ref="O52:Q52"/>
    <mergeCell ref="M51:N51"/>
    <mergeCell ref="M49:N49"/>
    <mergeCell ref="M47:N47"/>
    <mergeCell ref="K51:L51"/>
    <mergeCell ref="K49:L49"/>
    <mergeCell ref="K47:L47"/>
    <mergeCell ref="B51:C51"/>
    <mergeCell ref="D51:E51"/>
    <mergeCell ref="F51:G51"/>
    <mergeCell ref="H51:J51"/>
    <mergeCell ref="O49:Q49"/>
    <mergeCell ref="B50:C50"/>
    <mergeCell ref="D50:E50"/>
    <mergeCell ref="F50:G50"/>
    <mergeCell ref="H50:J50"/>
    <mergeCell ref="K50:L50"/>
    <mergeCell ref="M50:N50"/>
    <mergeCell ref="O50:Q50"/>
    <mergeCell ref="B49:C49"/>
    <mergeCell ref="D49:E49"/>
    <mergeCell ref="F49:G49"/>
    <mergeCell ref="H49:J49"/>
    <mergeCell ref="O47:Q47"/>
    <mergeCell ref="B48:C48"/>
    <mergeCell ref="D48:E48"/>
    <mergeCell ref="F48:G48"/>
    <mergeCell ref="H48:J48"/>
    <mergeCell ref="K48:L48"/>
    <mergeCell ref="M48:N48"/>
    <mergeCell ref="O48:Q48"/>
    <mergeCell ref="B47:C47"/>
    <mergeCell ref="D47:E47"/>
    <mergeCell ref="F47:G47"/>
    <mergeCell ref="H47:J47"/>
    <mergeCell ref="O45:Q45"/>
    <mergeCell ref="B46:C46"/>
    <mergeCell ref="D46:E46"/>
    <mergeCell ref="F46:G46"/>
    <mergeCell ref="H46:J46"/>
    <mergeCell ref="K46:L46"/>
    <mergeCell ref="M46:N46"/>
    <mergeCell ref="O46:Q46"/>
    <mergeCell ref="M45:N45"/>
    <mergeCell ref="K45:L45"/>
    <mergeCell ref="B45:C45"/>
    <mergeCell ref="D45:E45"/>
    <mergeCell ref="F45:G45"/>
    <mergeCell ref="H45:J45"/>
    <mergeCell ref="O43:Q43"/>
    <mergeCell ref="B44:C44"/>
    <mergeCell ref="D44:E44"/>
    <mergeCell ref="F44:G44"/>
    <mergeCell ref="H44:J44"/>
    <mergeCell ref="K44:L44"/>
    <mergeCell ref="M44:N44"/>
    <mergeCell ref="O44:Q44"/>
    <mergeCell ref="M43:N43"/>
    <mergeCell ref="K43:L43"/>
    <mergeCell ref="B43:C43"/>
    <mergeCell ref="D43:E43"/>
    <mergeCell ref="F43:G43"/>
    <mergeCell ref="H43:J43"/>
    <mergeCell ref="O41:Q41"/>
    <mergeCell ref="B42:C42"/>
    <mergeCell ref="D42:E42"/>
    <mergeCell ref="F42:G42"/>
    <mergeCell ref="H42:J42"/>
    <mergeCell ref="K42:L42"/>
    <mergeCell ref="M42:N42"/>
    <mergeCell ref="O42:Q42"/>
    <mergeCell ref="M41:N41"/>
    <mergeCell ref="K41:L41"/>
    <mergeCell ref="B41:C41"/>
    <mergeCell ref="D41:E41"/>
    <mergeCell ref="F41:G41"/>
    <mergeCell ref="H41:J41"/>
    <mergeCell ref="O39:Q39"/>
    <mergeCell ref="B40:C40"/>
    <mergeCell ref="D40:E40"/>
    <mergeCell ref="F40:G40"/>
    <mergeCell ref="H40:J40"/>
    <mergeCell ref="K40:L40"/>
    <mergeCell ref="M40:N40"/>
    <mergeCell ref="O40:Q40"/>
    <mergeCell ref="M39:N39"/>
    <mergeCell ref="K39:L39"/>
    <mergeCell ref="B39:C39"/>
    <mergeCell ref="D39:E39"/>
    <mergeCell ref="F39:G39"/>
    <mergeCell ref="H39:J39"/>
    <mergeCell ref="O37:Q37"/>
    <mergeCell ref="B38:C38"/>
    <mergeCell ref="D38:E38"/>
    <mergeCell ref="F38:G38"/>
    <mergeCell ref="H38:J38"/>
    <mergeCell ref="K38:L38"/>
    <mergeCell ref="M38:N38"/>
    <mergeCell ref="O38:Q38"/>
    <mergeCell ref="M37:N37"/>
    <mergeCell ref="K37:L37"/>
    <mergeCell ref="B37:C37"/>
    <mergeCell ref="D37:E37"/>
    <mergeCell ref="F37:G37"/>
    <mergeCell ref="H37:J37"/>
    <mergeCell ref="O35:Q35"/>
    <mergeCell ref="B36:C36"/>
    <mergeCell ref="D36:E36"/>
    <mergeCell ref="F36:G36"/>
    <mergeCell ref="H36:J36"/>
    <mergeCell ref="K36:L36"/>
    <mergeCell ref="M36:N36"/>
    <mergeCell ref="O36:Q36"/>
    <mergeCell ref="M35:N35"/>
    <mergeCell ref="K35:L35"/>
    <mergeCell ref="B35:C35"/>
    <mergeCell ref="D35:E35"/>
    <mergeCell ref="F35:G35"/>
    <mergeCell ref="H35:J35"/>
    <mergeCell ref="O33:Q33"/>
    <mergeCell ref="B34:C34"/>
    <mergeCell ref="D34:E34"/>
    <mergeCell ref="F34:G34"/>
    <mergeCell ref="H34:J34"/>
    <mergeCell ref="K34:L34"/>
    <mergeCell ref="M34:N34"/>
    <mergeCell ref="O34:Q34"/>
    <mergeCell ref="M33:N33"/>
    <mergeCell ref="K33:L33"/>
    <mergeCell ref="B33:C33"/>
    <mergeCell ref="D33:E33"/>
    <mergeCell ref="F33:G33"/>
    <mergeCell ref="H33:J33"/>
    <mergeCell ref="O31:Q31"/>
    <mergeCell ref="B32:C32"/>
    <mergeCell ref="D32:E32"/>
    <mergeCell ref="F32:G32"/>
    <mergeCell ref="H32:J32"/>
    <mergeCell ref="K32:L32"/>
    <mergeCell ref="M32:N32"/>
    <mergeCell ref="O32:Q32"/>
    <mergeCell ref="M31:N31"/>
    <mergeCell ref="K31:L31"/>
    <mergeCell ref="B31:C31"/>
    <mergeCell ref="D31:E31"/>
    <mergeCell ref="F31:G31"/>
    <mergeCell ref="H31:J31"/>
    <mergeCell ref="O29:Q29"/>
    <mergeCell ref="B30:C30"/>
    <mergeCell ref="D30:E30"/>
    <mergeCell ref="F30:G30"/>
    <mergeCell ref="H30:J30"/>
    <mergeCell ref="K30:L30"/>
    <mergeCell ref="M30:N30"/>
    <mergeCell ref="O30:Q30"/>
    <mergeCell ref="M29:N29"/>
    <mergeCell ref="K29:L29"/>
    <mergeCell ref="B29:C29"/>
    <mergeCell ref="D29:E29"/>
    <mergeCell ref="F29:G29"/>
    <mergeCell ref="H29:J29"/>
    <mergeCell ref="C26:N26"/>
    <mergeCell ref="P26:R26"/>
    <mergeCell ref="B28:C28"/>
    <mergeCell ref="D28:E28"/>
    <mergeCell ref="F28:G28"/>
    <mergeCell ref="H28:J28"/>
    <mergeCell ref="K28:L28"/>
    <mergeCell ref="M28:N28"/>
    <mergeCell ref="O28:Q28"/>
    <mergeCell ref="I23:J23"/>
    <mergeCell ref="P23:R23"/>
    <mergeCell ref="I24:J24"/>
    <mergeCell ref="P24:R24"/>
    <mergeCell ref="I25:J25"/>
    <mergeCell ref="P25:R25"/>
    <mergeCell ref="I20:J20"/>
    <mergeCell ref="P20:R20"/>
    <mergeCell ref="I21:J21"/>
    <mergeCell ref="P21:R21"/>
    <mergeCell ref="I22:J22"/>
    <mergeCell ref="P22:R22"/>
    <mergeCell ref="I17:J17"/>
    <mergeCell ref="P17:R17"/>
    <mergeCell ref="I18:J18"/>
    <mergeCell ref="P18:R18"/>
    <mergeCell ref="I19:J19"/>
    <mergeCell ref="P19:R19"/>
    <mergeCell ref="I14:J14"/>
    <mergeCell ref="P14:R14"/>
    <mergeCell ref="I15:J15"/>
    <mergeCell ref="P15:R15"/>
    <mergeCell ref="I16:J16"/>
    <mergeCell ref="P16:R16"/>
    <mergeCell ref="I11:J11"/>
    <mergeCell ref="P11:R11"/>
    <mergeCell ref="I12:J12"/>
    <mergeCell ref="P12:R12"/>
    <mergeCell ref="I13:J13"/>
    <mergeCell ref="P13:R13"/>
    <mergeCell ref="I8:J8"/>
    <mergeCell ref="P8:R8"/>
    <mergeCell ref="I9:J9"/>
    <mergeCell ref="P9:R9"/>
    <mergeCell ref="I10:J10"/>
    <mergeCell ref="P10:R10"/>
    <mergeCell ref="I5:J5"/>
    <mergeCell ref="P5:R5"/>
    <mergeCell ref="I6:J6"/>
    <mergeCell ref="P6:R6"/>
    <mergeCell ref="I7:J7"/>
    <mergeCell ref="P7:R7"/>
    <mergeCell ref="C1:Q1"/>
    <mergeCell ref="C2:Q2"/>
    <mergeCell ref="C3:Q3"/>
    <mergeCell ref="C4:J4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30</vt:i4>
      </vt:variant>
    </vt:vector>
  </HeadingPairs>
  <TitlesOfParts>
    <vt:vector size="30" baseType="lpstr">
      <vt:lpstr>งบฐานะ</vt:lpstr>
      <vt:lpstr>นโยบาย</vt:lpstr>
      <vt:lpstr>2</vt:lpstr>
      <vt:lpstr>3</vt:lpstr>
      <vt:lpstr>4</vt:lpstr>
      <vt:lpstr>5</vt:lpstr>
      <vt:lpstr>6</vt:lpstr>
      <vt:lpstr>หมายเหตุ7-8</vt:lpstr>
      <vt:lpstr>9</vt:lpstr>
      <vt:lpstr>10</vt:lpstr>
      <vt:lpstr>11</vt:lpstr>
      <vt:lpstr>12</vt:lpstr>
      <vt:lpstr>แนบท้าย</vt:lpstr>
      <vt:lpstr>จากรายรับ</vt:lpstr>
      <vt:lpstr>รายรับสะสม</vt:lpstr>
      <vt:lpstr>รายรับสะสมทุน</vt:lpstr>
      <vt:lpstr>บท</vt:lpstr>
      <vt:lpstr>รก</vt:lpstr>
      <vt:lpstr>ศึกษา</vt:lpstr>
      <vt:lpstr>สธ</vt:lpstr>
      <vt:lpstr>สังคม</vt:lpstr>
      <vt:lpstr>ช่าง</vt:lpstr>
      <vt:lpstr>เข้มแข็ง</vt:lpstr>
      <vt:lpstr>กีฬา</vt:lpstr>
      <vt:lpstr>เกษตร</vt:lpstr>
      <vt:lpstr>งบกลาง</vt:lpstr>
      <vt:lpstr>พาณิชย์</vt:lpstr>
      <vt:lpstr>รวม</vt:lpstr>
      <vt:lpstr>สะสม</vt:lpstr>
      <vt:lpstr>ทุนสะสม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2019-10-02T08:02:49Z</dcterms:created>
  <dcterms:modified xsi:type="dcterms:W3CDTF">2019-10-04T02:49:10Z</dcterms:modified>
</cp:coreProperties>
</file>